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11916" activeTab="0"/>
  </bookViews>
  <sheets>
    <sheet name="Foglio1" sheetId="1" r:id="rId1"/>
  </sheets>
  <definedNames>
    <definedName name="_xlnm.Print_Area" localSheetId="0">'Foglio1'!$A$1:$I$288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<sst xmlns="http://schemas.openxmlformats.org/spreadsheetml/2006/main" count="477" uniqueCount="289">
  <si>
    <t>●●●</t>
  </si>
  <si>
    <t>D01</t>
  </si>
  <si>
    <t>Frumento tenero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</si>
  <si>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</si>
  <si>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</si>
  <si>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</si>
  <si>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</si>
  <si>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</si>
  <si>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</si>
  <si>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</si>
  <si>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</si>
  <si>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</si>
  <si>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</si>
  <si>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</si>
  <si>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</si>
  <si>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</si>
  <si>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</t>
  </si>
  <si>
    <t>D09</t>
  </si>
  <si>
    <t>Leguminose da granella</t>
  </si>
  <si>
    <t>D10</t>
  </si>
  <si>
    <t>Patate</t>
  </si>
  <si>
    <t>D11</t>
  </si>
  <si>
    <t>Barbabietola da zucchero</t>
  </si>
  <si>
    <t>D12</t>
  </si>
  <si>
    <t>Piante sarchiate foraggere</t>
  </si>
  <si>
    <t>D14A</t>
  </si>
  <si>
    <t>Orticole all'aperto - in pieno campo</t>
  </si>
  <si>
    <t>D14B</t>
  </si>
  <si>
    <t>Orticole - all'aperto - in orto industriale</t>
  </si>
  <si>
    <t>D15</t>
  </si>
  <si>
    <t>Orticole - in serra</t>
  </si>
  <si>
    <t>D16</t>
  </si>
  <si>
    <t>Fiori - all'aperto</t>
  </si>
  <si>
    <t>D17</t>
  </si>
  <si>
    <t>Fiori - in serra</t>
  </si>
  <si>
    <t>D18A</t>
  </si>
  <si>
    <t>D18B</t>
  </si>
  <si>
    <t>Altre foraggere avvicendate</t>
  </si>
  <si>
    <t>D19</t>
  </si>
  <si>
    <t>D20</t>
  </si>
  <si>
    <t>Altre colture per seminativi</t>
  </si>
  <si>
    <t>D23</t>
  </si>
  <si>
    <t>Tabacco (secco)</t>
  </si>
  <si>
    <t>D24</t>
  </si>
  <si>
    <t>Luppolo (Piante aromatiche, medicinali e da condimento)</t>
  </si>
  <si>
    <t>D26</t>
  </si>
  <si>
    <t>Colza</t>
  </si>
  <si>
    <t>D27</t>
  </si>
  <si>
    <t>Girasole</t>
  </si>
  <si>
    <t>D28</t>
  </si>
  <si>
    <t>Soia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</si>
  <si>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</si>
  <si>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</si>
  <si>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</si>
  <si>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</si>
  <si>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</si>
  <si>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</si>
  <si>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</si>
  <si>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</si>
  <si>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</si>
  <si>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da condimento</t>
  </si>
  <si>
    <t>D35</t>
  </si>
  <si>
    <t>Altre piante industriali</t>
  </si>
  <si>
    <t>F01</t>
  </si>
  <si>
    <t>Prati permanenti e pascoli</t>
  </si>
  <si>
    <t>F02</t>
  </si>
  <si>
    <t>Pascoli magri</t>
  </si>
  <si>
    <t>G01A</t>
  </si>
  <si>
    <t>Frutteti - di origine temperata</t>
  </si>
  <si>
    <t>G01B</t>
  </si>
  <si>
    <t>Frutteti - di origine subtropicale (Actinidia)</t>
  </si>
  <si>
    <t>G01C</t>
  </si>
  <si>
    <t>Frutteti - frutta a guscio</t>
  </si>
  <si>
    <t>G02</t>
  </si>
  <si>
    <t>Agrumeti</t>
  </si>
  <si>
    <t>G03A</t>
  </si>
  <si>
    <t>Oliveti - per olive da tavola</t>
  </si>
  <si>
    <t>G03B</t>
  </si>
  <si>
    <t>Oliveti - per olive da olio (olio)</t>
  </si>
  <si>
    <t>G04A</t>
  </si>
  <si>
    <t>Vigneti - per uva da vino di qualità (uva)</t>
  </si>
  <si>
    <t>G04B</t>
  </si>
  <si>
    <t>Vigneti - per uva da vino comune (uva)</t>
  </si>
  <si>
    <t>G04C</t>
  </si>
  <si>
    <t>Vigneti- per uva da tavola</t>
  </si>
  <si>
    <t>G05</t>
  </si>
  <si>
    <t>Vivai</t>
  </si>
  <si>
    <t>G06</t>
  </si>
  <si>
    <t>Altre colture permanenti</t>
  </si>
  <si>
    <t>G07</t>
  </si>
  <si>
    <t>Colture permanenti in serra (Frutteti - di origine temperata)</t>
  </si>
  <si>
    <t>I02</t>
  </si>
  <si>
    <t>Funghi (100 mq) - rls/anno (7,2 raccolti)</t>
  </si>
  <si>
    <t>I08AD22</t>
  </si>
  <si>
    <t>J01</t>
  </si>
  <si>
    <t>Equini</t>
  </si>
  <si>
    <t>J02</t>
  </si>
  <si>
    <t>Bovini &lt; 1 anno - totale</t>
  </si>
  <si>
    <t>J03</t>
  </si>
  <si>
    <t>J04</t>
  </si>
  <si>
    <t>J05</t>
  </si>
  <si>
    <t>Bovini &gt; 2 anni - maschi</t>
  </si>
  <si>
    <t>J06</t>
  </si>
  <si>
    <t>Giovenche &gt; 2 anni</t>
  </si>
  <si>
    <t>J07</t>
  </si>
  <si>
    <t>Vacche da latte</t>
  </si>
  <si>
    <t>J08</t>
  </si>
  <si>
    <t>Bovini &gt; 2 anni - altre vacche</t>
  </si>
  <si>
    <t>J09A</t>
  </si>
  <si>
    <t>Ovini - fattrici</t>
  </si>
  <si>
    <t>J09B</t>
  </si>
  <si>
    <t>Ovini - altri</t>
  </si>
  <si>
    <t>J10A</t>
  </si>
  <si>
    <t>Caprini - fattrici</t>
  </si>
  <si>
    <t>J10B</t>
  </si>
  <si>
    <t>Caprini - altri</t>
  </si>
  <si>
    <t>J11</t>
  </si>
  <si>
    <t>Suini - lattonzoli &lt; 20 Kg</t>
  </si>
  <si>
    <t>J12</t>
  </si>
  <si>
    <t>Suini - scrofe &gt;50 Kg</t>
  </si>
  <si>
    <t>J13</t>
  </si>
  <si>
    <t>Suini - altri</t>
  </si>
  <si>
    <t>J14</t>
  </si>
  <si>
    <t>Broilers ( 100 capi)</t>
  </si>
  <si>
    <t>J15</t>
  </si>
  <si>
    <t>J17</t>
  </si>
  <si>
    <t>Conigli - fattrici</t>
  </si>
  <si>
    <t>J18</t>
  </si>
  <si>
    <t>Api (alveare)</t>
  </si>
  <si>
    <t>R139</t>
  </si>
  <si>
    <t>Funghi (100 mq) - rls/raccolto</t>
  </si>
  <si>
    <t>Codice</t>
  </si>
  <si>
    <t>Coltura</t>
  </si>
  <si>
    <t>Allevamento</t>
  </si>
  <si>
    <t>Descrizione</t>
  </si>
  <si>
    <t>Ha coltivati</t>
  </si>
  <si>
    <t>Reddito Lordo Standard per ettaro o per capo</t>
  </si>
  <si>
    <t>Sementi e piantine seminativi</t>
  </si>
  <si>
    <t>Bovini &lt; 2 anni - maschi</t>
  </si>
  <si>
    <t>Bovini &lt; 2 anni - femmine</t>
  </si>
  <si>
    <t>Ovaiole - 100 capi (prodotto principale=numero uova)</t>
  </si>
  <si>
    <t>Altro pollame (100 capi)</t>
  </si>
  <si>
    <t>J16</t>
  </si>
  <si>
    <t>Prati e pascoli temporanei</t>
  </si>
  <si>
    <t>Set aside - terreni a riposo senza uso economico</t>
  </si>
  <si>
    <t>REDDITO LORDO STANDARD</t>
  </si>
  <si>
    <t>TOTALE REDDITO LORDO STANDARD</t>
  </si>
  <si>
    <t>UDE</t>
  </si>
  <si>
    <t>PIANURA</t>
  </si>
  <si>
    <t>Per allevamenti: nr cicli/anno</t>
  </si>
  <si>
    <t>nr capi allevati/ciclo</t>
  </si>
  <si>
    <t>Nota</t>
  </si>
  <si>
    <t>NB: indicare quanti ha (es. 100 mq = 0,01 ha)</t>
  </si>
  <si>
    <t>AZIENDA UBICATA IN</t>
  </si>
  <si>
    <t>CHECK</t>
  </si>
  <si>
    <t>DIPENDENTI FISSI:</t>
  </si>
  <si>
    <t>COADIUVANTI FAMILIARI:</t>
  </si>
  <si>
    <t>SALARIATI AVVENTIZI :</t>
  </si>
  <si>
    <t>(numero)</t>
  </si>
  <si>
    <t>(n.ro giornate lavoro in azienda)</t>
  </si>
  <si>
    <t>A</t>
  </si>
  <si>
    <t>B</t>
  </si>
  <si>
    <t>C</t>
  </si>
  <si>
    <t>E</t>
  </si>
  <si>
    <t>F</t>
  </si>
  <si>
    <t>G</t>
  </si>
  <si>
    <t>H</t>
  </si>
  <si>
    <t>D</t>
  </si>
  <si>
    <t>PRODUZIONE LORDA VENDIBILE( A+B )</t>
  </si>
  <si>
    <t xml:space="preserve">CREDITI VS CLIENTI E ALTRI COMMERCIALI </t>
  </si>
  <si>
    <t xml:space="preserve">RIMANENZE </t>
  </si>
  <si>
    <t>IMMOBILIZZAZIONI IMMATERIALI E MATERIALI</t>
  </si>
  <si>
    <t>IMMOBILIZZAZIONI FINANZIARIE</t>
  </si>
  <si>
    <t>I</t>
  </si>
  <si>
    <t>TOTALE ATTIVO (E+H)</t>
  </si>
  <si>
    <t>ATTIVO</t>
  </si>
  <si>
    <t>PASSIVO</t>
  </si>
  <si>
    <t>DEBITI DIVERSI NETTI</t>
  </si>
  <si>
    <t>DEBITI FINANZIARI A BREVE (BANCHE)</t>
  </si>
  <si>
    <t>TOTALE PASSIVITA' A BREVE (A+B+C)</t>
  </si>
  <si>
    <t>MUTUI</t>
  </si>
  <si>
    <t>ALTRI FINANZIAMENTI A M/L TERMINE</t>
  </si>
  <si>
    <t>ATTIVITA' LIQUIDE E INVESTIMENTI A BREVE TERMINE</t>
  </si>
  <si>
    <t>FONDI TFR</t>
  </si>
  <si>
    <t>FONDI RISCHI E ONERI</t>
  </si>
  <si>
    <t>TOTALE PASSIVITA' A M/L  (E+F+G+H)</t>
  </si>
  <si>
    <t>J</t>
  </si>
  <si>
    <t>K</t>
  </si>
  <si>
    <t>L</t>
  </si>
  <si>
    <t>M</t>
  </si>
  <si>
    <t>N</t>
  </si>
  <si>
    <t>CONTRIBUTI IN CONTO CAPITALE</t>
  </si>
  <si>
    <t>UTILE ESERCIZIO</t>
  </si>
  <si>
    <t>TOTALE PATRIMONIO NETTO (K+L)</t>
  </si>
  <si>
    <t>CAPITALE PROPRIO COMPRENSIVO DI RISERVE</t>
  </si>
  <si>
    <t>TOTALE PASSIVO (D+I+J+M)</t>
  </si>
  <si>
    <t>PREMI E PAGAMENTI ACCOPPIATI</t>
  </si>
  <si>
    <t>RICAVI DA VENDITE DI PRODOTTI E SERVIZI</t>
  </si>
  <si>
    <t>FORNITORI ED ALTRI DEBITI COMM.LI</t>
  </si>
  <si>
    <t>CAPITALE CIRCOLANTE (A+B+C+D)</t>
  </si>
  <si>
    <t>TOTALE IMMOBILIZZAZIONI (F+G)</t>
  </si>
  <si>
    <t>Banca finanziatrice</t>
  </si>
  <si>
    <t>1.2 DATI OCCUPAZIONALI</t>
  </si>
  <si>
    <t>Ricavi da vendite prodotti e servizi</t>
  </si>
  <si>
    <t>A regime (stima)</t>
  </si>
  <si>
    <t>Produzione:</t>
  </si>
  <si>
    <t>Colture erbacee e foraggere</t>
  </si>
  <si>
    <t>Colture permanenti</t>
  </si>
  <si>
    <t>Allevamenti (compreso soccida)</t>
  </si>
  <si>
    <t>Prodotti trasformati in azienda</t>
  </si>
  <si>
    <t>Servizi connessi:</t>
  </si>
  <si>
    <t>Ricavi da agriturismo e assimilati</t>
  </si>
  <si>
    <t>Controterzismo attivo</t>
  </si>
  <si>
    <t>TOTALE VALORE DELLA PRODUZIONE</t>
  </si>
  <si>
    <t>Premi e pagamenti accoppiati</t>
  </si>
  <si>
    <t>Indennità compensativa</t>
  </si>
  <si>
    <t>Premio art. 69, Reg. 1782/03</t>
  </si>
  <si>
    <t>Pagamenti accoppiati tabacco</t>
  </si>
  <si>
    <t>Pagamenti accoppiati riso</t>
  </si>
  <si>
    <t>Altri contributi accoppiati</t>
  </si>
  <si>
    <t>Totale Premi e pagamenti accoppiati</t>
  </si>
  <si>
    <t>Premi e pagamenti disaccoppiati</t>
  </si>
  <si>
    <t>Premio unico</t>
  </si>
  <si>
    <t>Pagamenti agroambientali</t>
  </si>
  <si>
    <t>Altri contributi disaccoppiati</t>
  </si>
  <si>
    <t>Totale Premi e pagamenti disaccoppiati</t>
  </si>
  <si>
    <t>Materie prime, merci e servizi</t>
  </si>
  <si>
    <t>Acquisto di materie prime (sementi, fertilizzanti ecc)</t>
  </si>
  <si>
    <t>Costi per noleggi e servizi</t>
  </si>
  <si>
    <t>Energia, gas, acqua, carburanti</t>
  </si>
  <si>
    <t>Assicurazioni sul prodotto</t>
  </si>
  <si>
    <t>Costo manodopera salariata</t>
  </si>
  <si>
    <t xml:space="preserve">Spese generali </t>
  </si>
  <si>
    <t>Affitti e leasing</t>
  </si>
  <si>
    <t>Assicurazioni macchine e fabbricati</t>
  </si>
  <si>
    <t>Manutenzioni</t>
  </si>
  <si>
    <t xml:space="preserve">Consulenze </t>
  </si>
  <si>
    <t>Formazione</t>
  </si>
  <si>
    <t>Oneri sociali manodopera familiare</t>
  </si>
  <si>
    <t xml:space="preserve">Ammortamenti </t>
  </si>
  <si>
    <t>Accantonamenti</t>
  </si>
  <si>
    <t>Oneri finanziari</t>
  </si>
  <si>
    <t>Imposte sul reddito</t>
  </si>
  <si>
    <t>Ricavi da man.ambientali e conservazione spazio naturale</t>
  </si>
  <si>
    <t>TOTALE RICAVI</t>
  </si>
  <si>
    <t>TOTALE COSTI</t>
  </si>
  <si>
    <t>Costi operativi</t>
  </si>
  <si>
    <t xml:space="preserve">UTILE/PERDITA </t>
  </si>
  <si>
    <t>Importo originario</t>
  </si>
  <si>
    <t>Importo residuo</t>
  </si>
  <si>
    <t xml:space="preserve">ultima scadenza </t>
  </si>
  <si>
    <t>rata annua di rimborso</t>
  </si>
  <si>
    <t>Mutui e Finanziamenti a m/l termine in essere</t>
  </si>
  <si>
    <r>
      <t>VALORE AGGIUNTO LORDO</t>
    </r>
    <r>
      <rPr>
        <sz val="10"/>
        <color indexed="8"/>
        <rFont val="Verdana"/>
        <family val="2"/>
      </rPr>
      <t xml:space="preserve"> (C -acq. Mat. prime -costi per servizi -consumi  -assicur. sul prod.)</t>
    </r>
  </si>
  <si>
    <r>
      <t xml:space="preserve">REDDITO LORDO </t>
    </r>
    <r>
      <rPr>
        <sz val="10"/>
        <color indexed="8"/>
        <rFont val="Verdana"/>
        <family val="2"/>
      </rPr>
      <t>(D -spese gen. -costi per godim.beni di 3i -assicur. su macch. e fabbr. -manuten. - consulenze -formaz. -costo manod. salariata -oneri sociali manod. Famil. -imp. e tasse locali</t>
    </r>
  </si>
  <si>
    <r>
      <t xml:space="preserve">RISULTATO OPERATIVO DI GESTIONE CARATTERISTICA    </t>
    </r>
    <r>
      <rPr>
        <sz val="10"/>
        <color indexed="8"/>
        <rFont val="Verdana"/>
        <family val="2"/>
      </rPr>
      <t>(E -ammortamenti)</t>
    </r>
  </si>
  <si>
    <r>
      <t xml:space="preserve">REDDITO NETTO ANTE IMPOSTE ( </t>
    </r>
    <r>
      <rPr>
        <sz val="10"/>
        <color indexed="8"/>
        <rFont val="Verdana"/>
        <family val="2"/>
      </rPr>
      <t>F - interessi pass.</t>
    </r>
    <r>
      <rPr>
        <sz val="11"/>
        <color indexed="8"/>
        <rFont val="Verdana"/>
        <family val="2"/>
      </rPr>
      <t>)</t>
    </r>
  </si>
  <si>
    <r>
      <t xml:space="preserve">REDDITO NETTO </t>
    </r>
    <r>
      <rPr>
        <sz val="10"/>
        <color indexed="8"/>
        <rFont val="Verdana"/>
        <family val="2"/>
      </rPr>
      <t>(G - imp. sul reddito + premi e pagam. disaccoppiati)</t>
    </r>
  </si>
  <si>
    <t>MONTAGNA (per oltre il 50% di S.A.T.)</t>
  </si>
  <si>
    <t>imposte e tassse locali</t>
  </si>
  <si>
    <t>CONTO ECONOMICO</t>
  </si>
  <si>
    <t xml:space="preserve">CAPITALE CIRCOLANTE </t>
  </si>
  <si>
    <t xml:space="preserve">TOTALE IMMOBILIZZAZIONI </t>
  </si>
  <si>
    <t xml:space="preserve">TOTALE ATTIVO </t>
  </si>
  <si>
    <t xml:space="preserve">TOTALE PASSIVITA' A BREVE </t>
  </si>
  <si>
    <t xml:space="preserve">TOTALE PASSIVITA' A M/L  </t>
  </si>
  <si>
    <t xml:space="preserve">TOTALE PATRIMONIO NETTO </t>
  </si>
  <si>
    <t>TOTALE PASSIVO</t>
  </si>
  <si>
    <r>
      <t xml:space="preserve">FONDO DI ROTAZIONE SETTORE PRIMARIO EX L.R. 40/2003 - </t>
    </r>
    <r>
      <rPr>
        <b/>
        <sz val="16"/>
        <color indexed="8"/>
        <rFont val="Verdana"/>
        <family val="2"/>
      </rPr>
      <t>PIANO AZIENDALE</t>
    </r>
  </si>
  <si>
    <t>1.1 Ha coltivati/numero di capi allevati (alla data della domanda)</t>
  </si>
  <si>
    <t>3.1</t>
  </si>
  <si>
    <t>3.2</t>
  </si>
  <si>
    <t xml:space="preserve">ALTRI CREDITI </t>
  </si>
  <si>
    <t>ALTRI CREDITI</t>
  </si>
  <si>
    <t>3.</t>
  </si>
  <si>
    <t xml:space="preserve">3.3 PREVISIONE DELL'IMPATTO ECONOMICO, FINANZIARIO E PATRIMONIALE DELL'INVESTIMENTO </t>
  </si>
  <si>
    <t xml:space="preserve">2. RICLASSIFICAZIONE DEL CONTO ECONOMICO E DELLO STATO PATRIMONIALE </t>
  </si>
  <si>
    <t xml:space="preserve">Penultimo anno di esercizio </t>
  </si>
  <si>
    <t>Ultimo anno di esercizio</t>
  </si>
  <si>
    <t>DATI ECONOMICO-FINANZIARI</t>
  </si>
  <si>
    <t>DENOMINAZIONE PMI / AZIENDA</t>
  </si>
  <si>
    <t>2.1 INDICAZIONE DEGLI ESERCIZI AI QUALI SI RIFERISCONO I DATI ECONOMICO - FINANZIARI FORNITI</t>
  </si>
  <si>
    <t>Penultimo anno di esercizio (indicare l'anno):</t>
  </si>
  <si>
    <t>Ultimo anno di esercizio (indicare l'anno):</t>
  </si>
  <si>
    <t>2.4 POSIZIONE FINANZIARIA E IMPEGNI FINANZIARI</t>
  </si>
  <si>
    <r>
      <t>2.3 STATO PATRIMONIALE (</t>
    </r>
    <r>
      <rPr>
        <b/>
        <i/>
        <sz val="11"/>
        <color indexed="8"/>
        <rFont val="Verdana"/>
        <family val="2"/>
      </rPr>
      <t>se disponibile</t>
    </r>
    <r>
      <rPr>
        <b/>
        <sz val="11"/>
        <color indexed="8"/>
        <rFont val="Verdana"/>
        <family val="2"/>
      </rPr>
      <t>)</t>
    </r>
  </si>
  <si>
    <t>2.2 CONTO ECONOMICO</t>
  </si>
  <si>
    <t>I dati di cui ai punti 2.2, 2.3 e 2.4 vengono calcolati automaticamente compilando le tabelle di cui ai successivi punti 3.1, 3.2 e 3.3</t>
  </si>
  <si>
    <t>Altri costi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</si>
</sst>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General_)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#,##0.00_ ;\-#,##0.00\ "/>
    <numFmt numFmtId="191" formatCode="#,##0.0"/>
    <numFmt numFmtId="192" formatCode="[$-410]dddd\ d\ mmmm\ yyyy"/>
    <numFmt numFmtId="193" formatCode="00000"/>
    <numFmt numFmtId="194" formatCode="#,##0.000"/>
    <numFmt numFmtId="195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Courier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3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6"/>
      <color indexed="8"/>
      <name val="Verdana"/>
      <family val="2"/>
    </font>
    <font>
      <sz val="11"/>
      <color indexed="9"/>
      <name val="Verdana"/>
      <family val="2"/>
    </font>
    <font>
      <i/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10"/>
      <name val="Verdana"/>
      <family val="2"/>
    </font>
    <font>
      <b/>
      <sz val="11"/>
      <color indexed="9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  <xf numFmtId="18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3" fillId="0" borderId="0">
      <alignment/>
      <protection/>
    </xf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11" fillId="0" borderId="0" xfId="0" applyFont="1" applyAlignment="1">
      <alignment/>
    </xf>
    <xf numFmtId="184" fontId="5" fillId="0" borderId="0" xfId="49" applyFont="1">
      <alignment/>
      <protection/>
    </xf>
    <xf numFmtId="185" fontId="5" fillId="0" borderId="0" xfId="49" applyNumberFormat="1" applyFont="1" applyBorder="1" applyAlignment="1">
      <alignment horizontal="centerContinuous" vertical="center"/>
      <protection/>
    </xf>
    <xf numFmtId="3" fontId="5" fillId="0" borderId="10" xfId="49" applyNumberFormat="1" applyFont="1" applyBorder="1" applyAlignment="1">
      <alignment horizontal="centerContinuous" vertical="center"/>
      <protection/>
    </xf>
    <xf numFmtId="185" fontId="5" fillId="0" borderId="11" xfId="49" applyNumberFormat="1" applyFont="1" applyBorder="1" applyAlignment="1" quotePrefix="1">
      <alignment horizontal="centerContinuous" vertical="center"/>
      <protection/>
    </xf>
    <xf numFmtId="3" fontId="5" fillId="0" borderId="12" xfId="48" applyNumberFormat="1" applyFont="1" applyFill="1" applyBorder="1">
      <alignment/>
      <protection/>
    </xf>
    <xf numFmtId="0" fontId="5" fillId="0" borderId="12" xfId="48" applyFont="1" applyBorder="1">
      <alignment/>
      <protection/>
    </xf>
    <xf numFmtId="3" fontId="11" fillId="0" borderId="12" xfId="0" applyNumberFormat="1" applyFont="1" applyBorder="1" applyAlignment="1">
      <alignment/>
    </xf>
    <xf numFmtId="185" fontId="5" fillId="0" borderId="13" xfId="49" applyNumberFormat="1" applyFont="1" applyBorder="1" applyAlignment="1">
      <alignment horizontal="centerContinuous" vertical="center"/>
      <protection/>
    </xf>
    <xf numFmtId="3" fontId="5" fillId="0" borderId="13" xfId="49" applyNumberFormat="1" applyFont="1" applyBorder="1" applyAlignment="1">
      <alignment horizontal="centerContinuous" vertical="center"/>
      <protection/>
    </xf>
    <xf numFmtId="185" fontId="5" fillId="0" borderId="13" xfId="49" applyNumberFormat="1" applyFont="1" applyBorder="1" applyAlignment="1" quotePrefix="1">
      <alignment horizontal="centerContinuous" vertical="center"/>
      <protection/>
    </xf>
    <xf numFmtId="184" fontId="5" fillId="0" borderId="12" xfId="49" applyFont="1" applyBorder="1" applyAlignment="1">
      <alignment horizontal="center" wrapText="1"/>
      <protection/>
    </xf>
    <xf numFmtId="0" fontId="5" fillId="0" borderId="12" xfId="48" applyFont="1" applyFill="1" applyBorder="1">
      <alignment/>
      <protection/>
    </xf>
    <xf numFmtId="0" fontId="5" fillId="0" borderId="12" xfId="48" applyFont="1" applyFill="1" applyBorder="1" applyAlignment="1">
      <alignment/>
      <protection/>
    </xf>
    <xf numFmtId="4" fontId="11" fillId="0" borderId="0" xfId="0" applyNumberFormat="1" applyFont="1" applyAlignment="1">
      <alignment/>
    </xf>
    <xf numFmtId="184" fontId="5" fillId="0" borderId="0" xfId="49" applyFont="1" applyFill="1">
      <alignment/>
      <protection/>
    </xf>
    <xf numFmtId="0" fontId="11" fillId="0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4" fontId="4" fillId="0" borderId="14" xfId="49" applyFont="1" applyBorder="1" applyAlignment="1">
      <alignment vertical="center"/>
      <protection/>
    </xf>
    <xf numFmtId="184" fontId="4" fillId="0" borderId="0" xfId="49" applyFont="1" applyBorder="1" applyAlignment="1">
      <alignment vertical="center"/>
      <protection/>
    </xf>
    <xf numFmtId="184" fontId="7" fillId="0" borderId="14" xfId="49" applyFont="1" applyBorder="1" applyAlignment="1">
      <alignment vertical="center"/>
      <protection/>
    </xf>
    <xf numFmtId="184" fontId="5" fillId="0" borderId="0" xfId="49" applyFont="1" applyBorder="1" applyAlignment="1">
      <alignment vertical="center"/>
      <protection/>
    </xf>
    <xf numFmtId="184" fontId="8" fillId="0" borderId="14" xfId="49" applyFont="1" applyBorder="1" applyAlignment="1">
      <alignment vertical="center"/>
      <protection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7" fillId="0" borderId="0" xfId="0" applyFont="1" applyAlignment="1">
      <alignment/>
    </xf>
    <xf numFmtId="0" fontId="11" fillId="0" borderId="13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5" fillId="0" borderId="0" xfId="49" applyNumberFormat="1" applyFont="1" applyBorder="1" applyAlignment="1">
      <alignment vertical="center"/>
      <protection/>
    </xf>
    <xf numFmtId="4" fontId="4" fillId="0" borderId="0" xfId="49" applyNumberFormat="1" applyFont="1" applyBorder="1" applyAlignment="1">
      <alignment vertical="center"/>
      <protection/>
    </xf>
    <xf numFmtId="4" fontId="4" fillId="0" borderId="14" xfId="49" applyNumberFormat="1" applyFont="1" applyBorder="1" applyAlignment="1">
      <alignment vertical="center"/>
      <protection/>
    </xf>
    <xf numFmtId="4" fontId="6" fillId="0" borderId="12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11" fillId="0" borderId="0" xfId="0" applyFont="1" applyFill="1" applyAlignment="1">
      <alignment horizont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9" fillId="0" borderId="0" xfId="49" applyFont="1" applyFill="1" applyBorder="1" applyAlignment="1">
      <alignment vertical="center"/>
      <protection/>
    </xf>
    <xf numFmtId="184" fontId="5" fillId="0" borderId="0" xfId="49" applyFont="1" applyFill="1" applyBorder="1" applyAlignment="1">
      <alignment vertical="center"/>
      <protection/>
    </xf>
    <xf numFmtId="4" fontId="11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49" applyNumberFormat="1" applyFont="1" applyFill="1" applyBorder="1" applyAlignment="1">
      <alignment vertical="center" wrapText="1"/>
      <protection/>
    </xf>
    <xf numFmtId="184" fontId="5" fillId="0" borderId="0" xfId="49" applyFont="1" applyFill="1" applyBorder="1" applyAlignment="1">
      <alignment vertical="center" wrapText="1"/>
      <protection/>
    </xf>
    <xf numFmtId="184" fontId="5" fillId="0" borderId="0" xfId="49" applyFont="1" applyFill="1" applyAlignment="1">
      <alignment wrapText="1"/>
      <protection/>
    </xf>
    <xf numFmtId="0" fontId="11" fillId="0" borderId="0" xfId="0" applyFont="1" applyFill="1" applyAlignment="1">
      <alignment wrapText="1"/>
    </xf>
    <xf numFmtId="184" fontId="4" fillId="0" borderId="0" xfId="49" applyFont="1" applyFill="1" applyBorder="1" applyAlignment="1">
      <alignment vertical="center"/>
      <protection/>
    </xf>
    <xf numFmtId="4" fontId="5" fillId="0" borderId="0" xfId="49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1" fillId="0" borderId="17" xfId="0" applyNumberFormat="1" applyFont="1" applyFill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4" fontId="11" fillId="0" borderId="13" xfId="0" applyNumberFormat="1" applyFont="1" applyBorder="1" applyAlignment="1" applyProtection="1">
      <alignment/>
      <protection locked="0"/>
    </xf>
    <xf numFmtId="4" fontId="11" fillId="0" borderId="12" xfId="0" applyNumberFormat="1" applyFont="1" applyBorder="1" applyAlignment="1" applyProtection="1">
      <alignment/>
      <protection locked="0"/>
    </xf>
    <xf numFmtId="2" fontId="11" fillId="0" borderId="13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" fontId="11" fillId="0" borderId="14" xfId="0" applyNumberFormat="1" applyFont="1" applyBorder="1" applyAlignment="1" applyProtection="1">
      <alignment horizontal="right" vertical="center"/>
      <protection locked="0"/>
    </xf>
    <xf numFmtId="4" fontId="11" fillId="0" borderId="19" xfId="0" applyNumberFormat="1" applyFont="1" applyBorder="1" applyAlignment="1" applyProtection="1">
      <alignment horizontal="right" vertical="center"/>
      <protection locked="0"/>
    </xf>
    <xf numFmtId="4" fontId="11" fillId="0" borderId="18" xfId="0" applyNumberFormat="1" applyFont="1" applyBorder="1" applyAlignment="1" applyProtection="1">
      <alignment horizontal="right" vertical="center"/>
      <protection locked="0"/>
    </xf>
    <xf numFmtId="4" fontId="11" fillId="0" borderId="12" xfId="0" applyNumberFormat="1" applyFont="1" applyBorder="1" applyAlignment="1" applyProtection="1">
      <alignment horizontal="right" vertic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/>
      <protection/>
    </xf>
    <xf numFmtId="4" fontId="11" fillId="0" borderId="13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>
      <alignment horizontal="center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6" fillId="0" borderId="20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7" xfId="48" applyFont="1" applyFill="1" applyBorder="1" applyAlignment="1">
      <alignment horizontal="left"/>
      <protection/>
    </xf>
    <xf numFmtId="0" fontId="5" fillId="0" borderId="18" xfId="48" applyFont="1" applyFill="1" applyBorder="1" applyAlignment="1">
      <alignment horizontal="left"/>
      <protection/>
    </xf>
    <xf numFmtId="0" fontId="5" fillId="0" borderId="24" xfId="48" applyFont="1" applyFill="1" applyBorder="1" applyAlignment="1">
      <alignment horizontal="left"/>
      <protection/>
    </xf>
    <xf numFmtId="185" fontId="5" fillId="0" borderId="19" xfId="49" applyNumberFormat="1" applyFont="1" applyBorder="1" applyAlignment="1" quotePrefix="1">
      <alignment horizontal="center" vertical="top"/>
      <protection/>
    </xf>
    <xf numFmtId="185" fontId="5" fillId="0" borderId="12" xfId="49" applyNumberFormat="1" applyFont="1" applyBorder="1" applyAlignment="1" quotePrefix="1">
      <alignment horizontal="center" vertical="top"/>
      <protection/>
    </xf>
    <xf numFmtId="3" fontId="5" fillId="0" borderId="19" xfId="49" applyNumberFormat="1" applyFont="1" applyBorder="1" applyAlignment="1">
      <alignment horizontal="center" vertical="center" wrapText="1"/>
      <protection/>
    </xf>
    <xf numFmtId="3" fontId="5" fillId="0" borderId="12" xfId="49" applyNumberFormat="1" applyFont="1" applyBorder="1" applyAlignment="1">
      <alignment horizontal="center" vertical="center" wrapText="1"/>
      <protection/>
    </xf>
    <xf numFmtId="185" fontId="5" fillId="0" borderId="12" xfId="49" applyNumberFormat="1" applyFont="1" applyBorder="1" applyAlignment="1">
      <alignment horizontal="left" wrapText="1"/>
      <protection/>
    </xf>
    <xf numFmtId="195" fontId="11" fillId="0" borderId="17" xfId="0" applyNumberFormat="1" applyFont="1" applyFill="1" applyBorder="1" applyAlignment="1" applyProtection="1">
      <alignment horizontal="center"/>
      <protection locked="0"/>
    </xf>
    <xf numFmtId="195" fontId="11" fillId="0" borderId="24" xfId="0" applyNumberFormat="1" applyFont="1" applyFill="1" applyBorder="1" applyAlignment="1" applyProtection="1">
      <alignment horizontal="center"/>
      <protection locked="0"/>
    </xf>
    <xf numFmtId="4" fontId="5" fillId="0" borderId="13" xfId="49" applyNumberFormat="1" applyFont="1" applyBorder="1" applyAlignment="1">
      <alignment horizontal="center" vertical="center" wrapText="1"/>
      <protection/>
    </xf>
    <xf numFmtId="4" fontId="5" fillId="0" borderId="19" xfId="49" applyNumberFormat="1" applyFont="1" applyBorder="1" applyAlignment="1">
      <alignment horizontal="center" vertical="center" wrapText="1"/>
      <protection/>
    </xf>
    <xf numFmtId="3" fontId="5" fillId="0" borderId="20" xfId="49" applyNumberFormat="1" applyFont="1" applyBorder="1" applyAlignment="1">
      <alignment horizontal="center" vertical="center" wrapText="1"/>
      <protection/>
    </xf>
    <xf numFmtId="3" fontId="5" fillId="0" borderId="11" xfId="49" applyNumberFormat="1" applyFont="1" applyBorder="1" applyAlignment="1">
      <alignment horizontal="center" wrapText="1"/>
      <protection/>
    </xf>
    <xf numFmtId="3" fontId="5" fillId="0" borderId="16" xfId="49" applyNumberFormat="1" applyFont="1" applyBorder="1" applyAlignment="1">
      <alignment horizontal="center" vertical="center" wrapText="1"/>
      <protection/>
    </xf>
    <xf numFmtId="3" fontId="5" fillId="0" borderId="22" xfId="49" applyNumberFormat="1" applyFont="1" applyBorder="1" applyAlignment="1">
      <alignment horizontal="center" vertical="center" wrapText="1"/>
      <protection/>
    </xf>
    <xf numFmtId="3" fontId="5" fillId="0" borderId="12" xfId="49" applyNumberFormat="1" applyFont="1" applyBorder="1" applyAlignment="1">
      <alignment horizontal="center" wrapText="1"/>
      <protection/>
    </xf>
    <xf numFmtId="3" fontId="5" fillId="0" borderId="20" xfId="49" applyNumberFormat="1" applyFont="1" applyBorder="1" applyAlignment="1">
      <alignment horizontal="center" wrapText="1"/>
      <protection/>
    </xf>
    <xf numFmtId="3" fontId="5" fillId="0" borderId="19" xfId="49" applyNumberFormat="1" applyFont="1" applyBorder="1" applyAlignment="1">
      <alignment horizontal="center" wrapText="1"/>
      <protection/>
    </xf>
    <xf numFmtId="0" fontId="6" fillId="0" borderId="12" xfId="0" applyFont="1" applyBorder="1" applyAlignment="1">
      <alignment horizontal="left" vertical="center"/>
    </xf>
    <xf numFmtId="190" fontId="6" fillId="0" borderId="20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13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184" fontId="9" fillId="0" borderId="0" xfId="4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4" fontId="5" fillId="0" borderId="14" xfId="49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84" fontId="9" fillId="0" borderId="0" xfId="49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GM_2002_delivery(LG)" xfId="46"/>
    <cellStyle name="Normale 2" xfId="47"/>
    <cellStyle name="Normale 3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="70" zoomScaleNormal="70" zoomScalePageLayoutView="50" workbookViewId="0" topLeftCell="A69">
      <selection activeCell="I88" sqref="I88"/>
    </sheetView>
  </sheetViews>
  <sheetFormatPr defaultColWidth="9.140625" defaultRowHeight="15"/>
  <cols>
    <col min="1" max="1" width="10.7109375" style="1" bestFit="1" customWidth="1"/>
    <col min="2" max="2" width="19.421875" style="1" customWidth="1"/>
    <col min="3" max="3" width="29.140625" style="1" customWidth="1"/>
    <col min="4" max="4" width="33.8515625" style="1" customWidth="1"/>
    <col min="5" max="5" width="19.7109375" style="1" customWidth="1"/>
    <col min="6" max="6" width="18.8515625" style="1" customWidth="1"/>
    <col min="7" max="7" width="34.28125" style="1" bestFit="1" customWidth="1"/>
    <col min="8" max="8" width="17.140625" style="15" customWidth="1"/>
    <col min="9" max="9" width="17.140625" style="1" customWidth="1"/>
    <col min="10" max="16384" width="9.140625" style="1" customWidth="1"/>
  </cols>
  <sheetData>
    <row r="1" spans="1:12" ht="36.75" customHeight="1">
      <c r="A1" s="168" t="s">
        <v>268</v>
      </c>
      <c r="B1" s="168"/>
      <c r="C1" s="168"/>
      <c r="D1" s="168"/>
      <c r="E1" s="168"/>
      <c r="F1" s="168"/>
      <c r="G1" s="168"/>
      <c r="H1" s="168"/>
      <c r="I1" s="41"/>
      <c r="J1" s="41"/>
      <c r="K1" s="41"/>
      <c r="L1" s="41"/>
    </row>
    <row r="2" ht="22.5" customHeight="1"/>
    <row r="3" spans="1:14" ht="15" customHeight="1">
      <c r="A3" s="185" t="s">
        <v>280</v>
      </c>
      <c r="B3" s="186"/>
      <c r="C3" s="186"/>
      <c r="D3" s="187"/>
      <c r="E3" s="188"/>
      <c r="F3" s="188"/>
      <c r="G3" s="188"/>
      <c r="H3" s="188"/>
      <c r="I3" s="25"/>
      <c r="J3" s="25"/>
      <c r="K3" s="25"/>
      <c r="L3" s="25"/>
      <c r="M3" s="25"/>
      <c r="N3" s="2"/>
    </row>
    <row r="4" spans="1:14" ht="15" customHeight="1">
      <c r="A4" s="23"/>
      <c r="B4" s="23"/>
      <c r="C4" s="23"/>
      <c r="D4" s="23"/>
      <c r="E4" s="23"/>
      <c r="F4" s="23"/>
      <c r="G4" s="23"/>
      <c r="H4" s="60"/>
      <c r="I4" s="23"/>
      <c r="J4" s="23"/>
      <c r="K4" s="23"/>
      <c r="L4" s="23"/>
      <c r="M4" s="23"/>
      <c r="N4" s="2"/>
    </row>
    <row r="5" spans="1:14" ht="15.75">
      <c r="A5" s="24" t="s">
        <v>269</v>
      </c>
      <c r="B5" s="26"/>
      <c r="C5" s="26"/>
      <c r="D5" s="26"/>
      <c r="E5" s="22"/>
      <c r="F5" s="22"/>
      <c r="G5" s="22"/>
      <c r="H5" s="61"/>
      <c r="I5" s="23"/>
      <c r="J5" s="23"/>
      <c r="K5" s="23"/>
      <c r="L5" s="23"/>
      <c r="M5" s="23"/>
      <c r="N5" s="2"/>
    </row>
    <row r="6" spans="1:10" ht="15" customHeight="1">
      <c r="A6" s="11" t="s">
        <v>132</v>
      </c>
      <c r="B6" s="9"/>
      <c r="C6" s="9"/>
      <c r="D6" s="10"/>
      <c r="E6" s="151" t="s">
        <v>136</v>
      </c>
      <c r="F6" s="159" t="s">
        <v>135</v>
      </c>
      <c r="G6" s="163"/>
      <c r="H6" s="156" t="s">
        <v>145</v>
      </c>
      <c r="I6" s="2"/>
      <c r="J6" s="2"/>
    </row>
    <row r="7" spans="1:10" ht="13.5">
      <c r="A7" s="5" t="s">
        <v>0</v>
      </c>
      <c r="B7" s="3"/>
      <c r="C7" s="3"/>
      <c r="D7" s="4"/>
      <c r="E7" s="152"/>
      <c r="F7" s="159"/>
      <c r="G7" s="164"/>
      <c r="H7" s="156"/>
      <c r="I7" s="2"/>
      <c r="J7" s="2"/>
    </row>
    <row r="8" spans="1:10" ht="13.5">
      <c r="A8" s="149" t="s">
        <v>133</v>
      </c>
      <c r="B8" s="149"/>
      <c r="C8" s="149"/>
      <c r="D8" s="149"/>
      <c r="E8" s="152"/>
      <c r="F8" s="162" t="s">
        <v>0</v>
      </c>
      <c r="G8" s="162"/>
      <c r="H8" s="156"/>
      <c r="I8" s="2"/>
      <c r="J8" s="2"/>
    </row>
    <row r="9" spans="1:10" ht="13.5">
      <c r="A9" s="150"/>
      <c r="B9" s="150"/>
      <c r="C9" s="150"/>
      <c r="D9" s="150"/>
      <c r="E9" s="152"/>
      <c r="F9" s="160" t="s">
        <v>150</v>
      </c>
      <c r="G9" s="158" t="s">
        <v>149</v>
      </c>
      <c r="H9" s="156"/>
      <c r="I9" s="2" t="s">
        <v>151</v>
      </c>
      <c r="J9" s="2"/>
    </row>
    <row r="10" spans="1:10" ht="23.25" customHeight="1">
      <c r="A10" s="12" t="s">
        <v>131</v>
      </c>
      <c r="B10" s="153" t="s">
        <v>134</v>
      </c>
      <c r="C10" s="153"/>
      <c r="D10" s="153"/>
      <c r="E10" s="152"/>
      <c r="F10" s="161"/>
      <c r="G10" s="151"/>
      <c r="H10" s="157"/>
      <c r="I10" s="16"/>
      <c r="J10" s="2"/>
    </row>
    <row r="11" spans="1:9" ht="13.5">
      <c r="A11" s="13" t="s">
        <v>1</v>
      </c>
      <c r="B11" s="146" t="s">
        <v>2</v>
      </c>
      <c r="C11" s="147"/>
      <c r="D11" s="148"/>
      <c r="E11" s="8">
        <v>1187</v>
      </c>
      <c r="F11" s="154"/>
      <c r="G11" s="155"/>
      <c r="H11" s="28">
        <f>ROUND(E11*F11,2)</f>
        <v>0</v>
      </c>
      <c r="I11" s="17"/>
    </row>
    <row r="12" spans="1:9" ht="13.5">
      <c r="A12" s="13" t="s">
        <v>3</v>
      </c>
      <c r="B12" s="146" t="s">
        <v>4</v>
      </c>
      <c r="C12" s="147"/>
      <c r="D12" s="148"/>
      <c r="E12" s="8">
        <v>1164</v>
      </c>
      <c r="F12" s="154"/>
      <c r="G12" s="155"/>
      <c r="H12" s="28">
        <f aca="true" t="shared" si="0" ref="H12:H58">E12*F12</f>
        <v>0</v>
      </c>
      <c r="I12" s="17"/>
    </row>
    <row r="13" spans="1:9" ht="13.5">
      <c r="A13" s="13" t="s">
        <v>5</v>
      </c>
      <c r="B13" s="146" t="s">
        <v>6</v>
      </c>
      <c r="C13" s="147"/>
      <c r="D13" s="148"/>
      <c r="E13" s="8">
        <v>1289</v>
      </c>
      <c r="F13" s="154"/>
      <c r="G13" s="155"/>
      <c r="H13" s="28">
        <f t="shared" si="0"/>
        <v>0</v>
      </c>
      <c r="I13" s="17"/>
    </row>
    <row r="14" spans="1:9" ht="13.5">
      <c r="A14" s="13" t="s">
        <v>7</v>
      </c>
      <c r="B14" s="146" t="s">
        <v>8</v>
      </c>
      <c r="C14" s="147"/>
      <c r="D14" s="148"/>
      <c r="E14" s="8">
        <v>1057</v>
      </c>
      <c r="F14" s="154"/>
      <c r="G14" s="155"/>
      <c r="H14" s="28">
        <f t="shared" si="0"/>
        <v>0</v>
      </c>
      <c r="I14" s="17"/>
    </row>
    <row r="15" spans="1:9" ht="13.5">
      <c r="A15" s="13" t="s">
        <v>9</v>
      </c>
      <c r="B15" s="146" t="s">
        <v>10</v>
      </c>
      <c r="C15" s="147"/>
      <c r="D15" s="148"/>
      <c r="E15" s="8">
        <v>999</v>
      </c>
      <c r="F15" s="154"/>
      <c r="G15" s="155"/>
      <c r="H15" s="28">
        <f t="shared" si="0"/>
        <v>0</v>
      </c>
      <c r="I15" s="17"/>
    </row>
    <row r="16" spans="1:9" ht="13.5">
      <c r="A16" s="13" t="s">
        <v>11</v>
      </c>
      <c r="B16" s="146" t="s">
        <v>12</v>
      </c>
      <c r="C16" s="147"/>
      <c r="D16" s="148"/>
      <c r="E16" s="8">
        <v>1401</v>
      </c>
      <c r="F16" s="154"/>
      <c r="G16" s="155"/>
      <c r="H16" s="28">
        <f t="shared" si="0"/>
        <v>0</v>
      </c>
      <c r="I16" s="17"/>
    </row>
    <row r="17" spans="1:9" ht="13.5">
      <c r="A17" s="13" t="s">
        <v>13</v>
      </c>
      <c r="B17" s="146" t="s">
        <v>14</v>
      </c>
      <c r="C17" s="147"/>
      <c r="D17" s="148"/>
      <c r="E17" s="8">
        <v>2054</v>
      </c>
      <c r="F17" s="154"/>
      <c r="G17" s="155"/>
      <c r="H17" s="28">
        <f t="shared" si="0"/>
        <v>0</v>
      </c>
      <c r="I17" s="17"/>
    </row>
    <row r="18" spans="1:9" ht="13.5">
      <c r="A18" s="6" t="s">
        <v>15</v>
      </c>
      <c r="B18" s="146" t="s">
        <v>16</v>
      </c>
      <c r="C18" s="147"/>
      <c r="D18" s="148"/>
      <c r="E18" s="8">
        <v>454</v>
      </c>
      <c r="F18" s="154"/>
      <c r="G18" s="155"/>
      <c r="H18" s="28">
        <f t="shared" si="0"/>
        <v>0</v>
      </c>
      <c r="I18" s="17"/>
    </row>
    <row r="19" spans="1:9" ht="13.5">
      <c r="A19" s="13" t="s">
        <v>17</v>
      </c>
      <c r="B19" s="146" t="s">
        <v>18</v>
      </c>
      <c r="C19" s="147"/>
      <c r="D19" s="148"/>
      <c r="E19" s="8">
        <v>2783</v>
      </c>
      <c r="F19" s="154"/>
      <c r="G19" s="155"/>
      <c r="H19" s="28">
        <f t="shared" si="0"/>
        <v>0</v>
      </c>
      <c r="I19" s="17"/>
    </row>
    <row r="20" spans="1:9" ht="13.5">
      <c r="A20" s="13" t="s">
        <v>19</v>
      </c>
      <c r="B20" s="146" t="s">
        <v>20</v>
      </c>
      <c r="C20" s="147"/>
      <c r="D20" s="148"/>
      <c r="E20" s="8">
        <v>4040</v>
      </c>
      <c r="F20" s="154"/>
      <c r="G20" s="155"/>
      <c r="H20" s="28">
        <f t="shared" si="0"/>
        <v>0</v>
      </c>
      <c r="I20" s="17"/>
    </row>
    <row r="21" spans="1:9" ht="13.5">
      <c r="A21" s="13" t="s">
        <v>21</v>
      </c>
      <c r="B21" s="146" t="s">
        <v>22</v>
      </c>
      <c r="C21" s="147"/>
      <c r="D21" s="148"/>
      <c r="E21" s="8">
        <v>1646</v>
      </c>
      <c r="F21" s="154"/>
      <c r="G21" s="155"/>
      <c r="H21" s="28">
        <f t="shared" si="0"/>
        <v>0</v>
      </c>
      <c r="I21" s="17"/>
    </row>
    <row r="22" spans="1:9" ht="13.5">
      <c r="A22" s="13" t="s">
        <v>23</v>
      </c>
      <c r="B22" s="146" t="s">
        <v>24</v>
      </c>
      <c r="C22" s="147"/>
      <c r="D22" s="148"/>
      <c r="E22" s="8">
        <v>1182</v>
      </c>
      <c r="F22" s="154"/>
      <c r="G22" s="155"/>
      <c r="H22" s="28">
        <f t="shared" si="0"/>
        <v>0</v>
      </c>
      <c r="I22" s="17"/>
    </row>
    <row r="23" spans="1:9" ht="13.5">
      <c r="A23" s="13" t="s">
        <v>25</v>
      </c>
      <c r="B23" s="146" t="s">
        <v>26</v>
      </c>
      <c r="C23" s="147"/>
      <c r="D23" s="148"/>
      <c r="E23" s="8">
        <v>6448</v>
      </c>
      <c r="F23" s="154"/>
      <c r="G23" s="155"/>
      <c r="H23" s="28">
        <f t="shared" si="0"/>
        <v>0</v>
      </c>
      <c r="I23" s="17"/>
    </row>
    <row r="24" spans="1:9" ht="13.5">
      <c r="A24" s="7" t="s">
        <v>27</v>
      </c>
      <c r="B24" s="146" t="s">
        <v>28</v>
      </c>
      <c r="C24" s="147"/>
      <c r="D24" s="148"/>
      <c r="E24" s="8">
        <v>15334</v>
      </c>
      <c r="F24" s="154"/>
      <c r="G24" s="155"/>
      <c r="H24" s="28">
        <f t="shared" si="0"/>
        <v>0</v>
      </c>
      <c r="I24" s="17"/>
    </row>
    <row r="25" spans="1:9" ht="13.5">
      <c r="A25" s="13" t="s">
        <v>29</v>
      </c>
      <c r="B25" s="146" t="s">
        <v>30</v>
      </c>
      <c r="C25" s="147"/>
      <c r="D25" s="148"/>
      <c r="E25" s="8">
        <v>29302</v>
      </c>
      <c r="F25" s="154"/>
      <c r="G25" s="155"/>
      <c r="H25" s="28">
        <f t="shared" si="0"/>
        <v>0</v>
      </c>
      <c r="I25" s="17"/>
    </row>
    <row r="26" spans="1:9" ht="13.5">
      <c r="A26" s="7" t="s">
        <v>31</v>
      </c>
      <c r="B26" s="146" t="s">
        <v>32</v>
      </c>
      <c r="C26" s="147"/>
      <c r="D26" s="148"/>
      <c r="E26" s="8">
        <v>42838</v>
      </c>
      <c r="F26" s="154"/>
      <c r="G26" s="155"/>
      <c r="H26" s="28">
        <f t="shared" si="0"/>
        <v>0</v>
      </c>
      <c r="I26" s="17"/>
    </row>
    <row r="27" spans="1:9" ht="13.5">
      <c r="A27" s="7" t="s">
        <v>33</v>
      </c>
      <c r="B27" s="146" t="s">
        <v>34</v>
      </c>
      <c r="C27" s="147"/>
      <c r="D27" s="148"/>
      <c r="E27" s="8">
        <v>211276</v>
      </c>
      <c r="F27" s="154"/>
      <c r="G27" s="155"/>
      <c r="H27" s="28">
        <f t="shared" si="0"/>
        <v>0</v>
      </c>
      <c r="I27" s="17"/>
    </row>
    <row r="28" spans="1:9" ht="13.5">
      <c r="A28" s="13" t="s">
        <v>35</v>
      </c>
      <c r="B28" s="146" t="s">
        <v>143</v>
      </c>
      <c r="C28" s="147"/>
      <c r="D28" s="148"/>
      <c r="E28" s="8">
        <v>824</v>
      </c>
      <c r="F28" s="154"/>
      <c r="G28" s="155"/>
      <c r="H28" s="28">
        <f t="shared" si="0"/>
        <v>0</v>
      </c>
      <c r="I28" s="17"/>
    </row>
    <row r="29" spans="1:9" ht="13.5">
      <c r="A29" s="13" t="s">
        <v>36</v>
      </c>
      <c r="B29" s="146" t="s">
        <v>37</v>
      </c>
      <c r="C29" s="147"/>
      <c r="D29" s="148"/>
      <c r="E29" s="8">
        <v>1194</v>
      </c>
      <c r="F29" s="154"/>
      <c r="G29" s="155"/>
      <c r="H29" s="28">
        <f t="shared" si="0"/>
        <v>0</v>
      </c>
      <c r="I29" s="17"/>
    </row>
    <row r="30" spans="1:9" ht="13.5">
      <c r="A30" s="7" t="s">
        <v>38</v>
      </c>
      <c r="B30" s="146" t="s">
        <v>137</v>
      </c>
      <c r="C30" s="147"/>
      <c r="D30" s="148"/>
      <c r="E30" s="8">
        <v>9417</v>
      </c>
      <c r="F30" s="154"/>
      <c r="G30" s="155"/>
      <c r="H30" s="28">
        <f t="shared" si="0"/>
        <v>0</v>
      </c>
      <c r="I30" s="17"/>
    </row>
    <row r="31" spans="1:9" ht="13.5">
      <c r="A31" s="6" t="s">
        <v>39</v>
      </c>
      <c r="B31" s="146" t="s">
        <v>40</v>
      </c>
      <c r="C31" s="147"/>
      <c r="D31" s="148"/>
      <c r="E31" s="8">
        <v>595</v>
      </c>
      <c r="F31" s="154"/>
      <c r="G31" s="155"/>
      <c r="H31" s="28">
        <f t="shared" si="0"/>
        <v>0</v>
      </c>
      <c r="I31" s="17"/>
    </row>
    <row r="32" spans="1:9" ht="13.5">
      <c r="A32" s="13" t="s">
        <v>41</v>
      </c>
      <c r="B32" s="146" t="s">
        <v>42</v>
      </c>
      <c r="C32" s="147"/>
      <c r="D32" s="148"/>
      <c r="E32" s="8">
        <v>9241</v>
      </c>
      <c r="F32" s="154"/>
      <c r="G32" s="155"/>
      <c r="H32" s="28">
        <f t="shared" si="0"/>
        <v>0</v>
      </c>
      <c r="I32" s="17"/>
    </row>
    <row r="33" spans="1:9" ht="13.5">
      <c r="A33" s="7" t="s">
        <v>43</v>
      </c>
      <c r="B33" s="146" t="s">
        <v>44</v>
      </c>
      <c r="C33" s="147"/>
      <c r="D33" s="148"/>
      <c r="E33" s="8">
        <v>4232</v>
      </c>
      <c r="F33" s="154"/>
      <c r="G33" s="155"/>
      <c r="H33" s="28">
        <f t="shared" si="0"/>
        <v>0</v>
      </c>
      <c r="I33" s="17"/>
    </row>
    <row r="34" spans="1:9" ht="13.5">
      <c r="A34" s="13" t="s">
        <v>45</v>
      </c>
      <c r="B34" s="146" t="s">
        <v>46</v>
      </c>
      <c r="C34" s="147"/>
      <c r="D34" s="148"/>
      <c r="E34" s="8">
        <v>837</v>
      </c>
      <c r="F34" s="154"/>
      <c r="G34" s="155"/>
      <c r="H34" s="28">
        <f t="shared" si="0"/>
        <v>0</v>
      </c>
      <c r="I34" s="17"/>
    </row>
    <row r="35" spans="1:9" ht="13.5">
      <c r="A35" s="13" t="s">
        <v>47</v>
      </c>
      <c r="B35" s="146" t="s">
        <v>48</v>
      </c>
      <c r="C35" s="147"/>
      <c r="D35" s="148"/>
      <c r="E35" s="8">
        <v>952</v>
      </c>
      <c r="F35" s="154"/>
      <c r="G35" s="155"/>
      <c r="H35" s="28">
        <f t="shared" si="0"/>
        <v>0</v>
      </c>
      <c r="I35" s="17"/>
    </row>
    <row r="36" spans="1:9" ht="13.5">
      <c r="A36" s="13" t="s">
        <v>49</v>
      </c>
      <c r="B36" s="146" t="s">
        <v>50</v>
      </c>
      <c r="C36" s="147"/>
      <c r="D36" s="148"/>
      <c r="E36" s="8">
        <v>1249</v>
      </c>
      <c r="F36" s="154"/>
      <c r="G36" s="155"/>
      <c r="H36" s="28">
        <f t="shared" si="0"/>
        <v>0</v>
      </c>
      <c r="I36" s="17"/>
    </row>
    <row r="37" spans="1:9" ht="13.5">
      <c r="A37" s="6" t="s">
        <v>51</v>
      </c>
      <c r="B37" s="146" t="s">
        <v>52</v>
      </c>
      <c r="C37" s="147"/>
      <c r="D37" s="148"/>
      <c r="E37" s="8">
        <v>953</v>
      </c>
      <c r="F37" s="154"/>
      <c r="G37" s="155"/>
      <c r="H37" s="28">
        <f t="shared" si="0"/>
        <v>0</v>
      </c>
      <c r="I37" s="17"/>
    </row>
    <row r="38" spans="1:9" ht="13.5">
      <c r="A38" s="13" t="s">
        <v>53</v>
      </c>
      <c r="B38" s="146" t="s">
        <v>54</v>
      </c>
      <c r="C38" s="147"/>
      <c r="D38" s="148"/>
      <c r="E38" s="8">
        <v>1276</v>
      </c>
      <c r="F38" s="154"/>
      <c r="G38" s="155"/>
      <c r="H38" s="28">
        <f t="shared" si="0"/>
        <v>0</v>
      </c>
      <c r="I38" s="17"/>
    </row>
    <row r="39" spans="1:9" ht="13.5">
      <c r="A39" s="13" t="s">
        <v>55</v>
      </c>
      <c r="B39" s="146" t="s">
        <v>56</v>
      </c>
      <c r="C39" s="147"/>
      <c r="D39" s="148"/>
      <c r="E39" s="8">
        <v>1139</v>
      </c>
      <c r="F39" s="154"/>
      <c r="G39" s="155"/>
      <c r="H39" s="28">
        <f t="shared" si="0"/>
        <v>0</v>
      </c>
      <c r="I39" s="17"/>
    </row>
    <row r="40" spans="1:9" ht="13.5">
      <c r="A40" s="13" t="s">
        <v>57</v>
      </c>
      <c r="B40" s="146" t="s">
        <v>58</v>
      </c>
      <c r="C40" s="147"/>
      <c r="D40" s="148"/>
      <c r="E40" s="8">
        <v>1208</v>
      </c>
      <c r="F40" s="154"/>
      <c r="G40" s="155"/>
      <c r="H40" s="28">
        <f t="shared" si="0"/>
        <v>0</v>
      </c>
      <c r="I40" s="17"/>
    </row>
    <row r="41" spans="1:9" ht="13.5">
      <c r="A41" s="7" t="s">
        <v>59</v>
      </c>
      <c r="B41" s="146" t="s">
        <v>60</v>
      </c>
      <c r="C41" s="147"/>
      <c r="D41" s="148"/>
      <c r="E41" s="8">
        <v>4232</v>
      </c>
      <c r="F41" s="154"/>
      <c r="G41" s="155"/>
      <c r="H41" s="28">
        <f t="shared" si="0"/>
        <v>0</v>
      </c>
      <c r="I41" s="17"/>
    </row>
    <row r="42" spans="1:9" ht="13.5">
      <c r="A42" s="6" t="s">
        <v>61</v>
      </c>
      <c r="B42" s="146" t="s">
        <v>62</v>
      </c>
      <c r="C42" s="147"/>
      <c r="D42" s="148"/>
      <c r="E42" s="8">
        <v>2074</v>
      </c>
      <c r="F42" s="154"/>
      <c r="G42" s="155"/>
      <c r="H42" s="28">
        <f t="shared" si="0"/>
        <v>0</v>
      </c>
      <c r="I42" s="17"/>
    </row>
    <row r="43" spans="1:9" ht="13.5">
      <c r="A43" s="13" t="s">
        <v>63</v>
      </c>
      <c r="B43" s="146" t="s">
        <v>64</v>
      </c>
      <c r="C43" s="147"/>
      <c r="D43" s="148"/>
      <c r="E43" s="8">
        <v>533</v>
      </c>
      <c r="F43" s="154"/>
      <c r="G43" s="155"/>
      <c r="H43" s="28">
        <f t="shared" si="0"/>
        <v>0</v>
      </c>
      <c r="I43" s="17"/>
    </row>
    <row r="44" spans="1:9" ht="13.5">
      <c r="A44" s="13" t="s">
        <v>65</v>
      </c>
      <c r="B44" s="146" t="s">
        <v>66</v>
      </c>
      <c r="C44" s="147"/>
      <c r="D44" s="148"/>
      <c r="E44" s="8">
        <v>88</v>
      </c>
      <c r="F44" s="154"/>
      <c r="G44" s="155"/>
      <c r="H44" s="28">
        <f t="shared" si="0"/>
        <v>0</v>
      </c>
      <c r="I44" s="17"/>
    </row>
    <row r="45" spans="1:9" ht="13.5">
      <c r="A45" s="13" t="s">
        <v>67</v>
      </c>
      <c r="B45" s="146" t="s">
        <v>68</v>
      </c>
      <c r="C45" s="147"/>
      <c r="D45" s="148"/>
      <c r="E45" s="8">
        <v>6033</v>
      </c>
      <c r="F45" s="154"/>
      <c r="G45" s="155"/>
      <c r="H45" s="28">
        <f t="shared" si="0"/>
        <v>0</v>
      </c>
      <c r="I45" s="17"/>
    </row>
    <row r="46" spans="1:9" ht="13.5">
      <c r="A46" s="13" t="s">
        <v>69</v>
      </c>
      <c r="B46" s="146" t="s">
        <v>70</v>
      </c>
      <c r="C46" s="147"/>
      <c r="D46" s="148"/>
      <c r="E46" s="8">
        <v>10038</v>
      </c>
      <c r="F46" s="154"/>
      <c r="G46" s="155"/>
      <c r="H46" s="28">
        <f t="shared" si="0"/>
        <v>0</v>
      </c>
      <c r="I46" s="17"/>
    </row>
    <row r="47" spans="1:9" ht="13.5">
      <c r="A47" s="13" t="s">
        <v>71</v>
      </c>
      <c r="B47" s="146" t="s">
        <v>72</v>
      </c>
      <c r="C47" s="147"/>
      <c r="D47" s="148"/>
      <c r="E47" s="8">
        <v>1964</v>
      </c>
      <c r="F47" s="154"/>
      <c r="G47" s="155"/>
      <c r="H47" s="28">
        <f t="shared" si="0"/>
        <v>0</v>
      </c>
      <c r="I47" s="17"/>
    </row>
    <row r="48" spans="1:9" ht="13.5">
      <c r="A48" s="13" t="s">
        <v>73</v>
      </c>
      <c r="B48" s="146" t="s">
        <v>74</v>
      </c>
      <c r="C48" s="147"/>
      <c r="D48" s="148"/>
      <c r="E48" s="8">
        <v>0</v>
      </c>
      <c r="F48" s="154"/>
      <c r="G48" s="155"/>
      <c r="H48" s="28">
        <f t="shared" si="0"/>
        <v>0</v>
      </c>
      <c r="I48" s="17"/>
    </row>
    <row r="49" spans="1:9" ht="13.5">
      <c r="A49" s="13" t="s">
        <v>75</v>
      </c>
      <c r="B49" s="146" t="s">
        <v>76</v>
      </c>
      <c r="C49" s="147"/>
      <c r="D49" s="148"/>
      <c r="E49" s="8">
        <v>0</v>
      </c>
      <c r="F49" s="154"/>
      <c r="G49" s="155"/>
      <c r="H49" s="28">
        <f t="shared" si="0"/>
        <v>0</v>
      </c>
      <c r="I49" s="17"/>
    </row>
    <row r="50" spans="1:9" ht="13.5">
      <c r="A50" s="13" t="s">
        <v>77</v>
      </c>
      <c r="B50" s="146" t="s">
        <v>78</v>
      </c>
      <c r="C50" s="147"/>
      <c r="D50" s="148"/>
      <c r="E50" s="8">
        <v>1234</v>
      </c>
      <c r="F50" s="154"/>
      <c r="G50" s="155"/>
      <c r="H50" s="28">
        <f t="shared" si="0"/>
        <v>0</v>
      </c>
      <c r="I50" s="17"/>
    </row>
    <row r="51" spans="1:9" ht="13.5">
      <c r="A51" s="13" t="s">
        <v>79</v>
      </c>
      <c r="B51" s="146" t="s">
        <v>80</v>
      </c>
      <c r="C51" s="147"/>
      <c r="D51" s="148"/>
      <c r="E51" s="8">
        <v>5009</v>
      </c>
      <c r="F51" s="154"/>
      <c r="G51" s="155"/>
      <c r="H51" s="28">
        <f t="shared" si="0"/>
        <v>0</v>
      </c>
      <c r="I51" s="17"/>
    </row>
    <row r="52" spans="1:9" ht="13.5">
      <c r="A52" s="13" t="s">
        <v>81</v>
      </c>
      <c r="B52" s="146" t="s">
        <v>82</v>
      </c>
      <c r="C52" s="147"/>
      <c r="D52" s="148"/>
      <c r="E52" s="8">
        <v>4143</v>
      </c>
      <c r="F52" s="154"/>
      <c r="G52" s="155"/>
      <c r="H52" s="28">
        <f t="shared" si="0"/>
        <v>0</v>
      </c>
      <c r="I52" s="17"/>
    </row>
    <row r="53" spans="1:9" ht="13.5">
      <c r="A53" s="13" t="s">
        <v>83</v>
      </c>
      <c r="B53" s="146" t="s">
        <v>84</v>
      </c>
      <c r="C53" s="147"/>
      <c r="D53" s="148"/>
      <c r="E53" s="8">
        <v>4160</v>
      </c>
      <c r="F53" s="154"/>
      <c r="G53" s="155"/>
      <c r="H53" s="28">
        <f t="shared" si="0"/>
        <v>0</v>
      </c>
      <c r="I53" s="17"/>
    </row>
    <row r="54" spans="1:9" ht="13.5">
      <c r="A54" s="6" t="s">
        <v>85</v>
      </c>
      <c r="B54" s="146" t="s">
        <v>86</v>
      </c>
      <c r="C54" s="147"/>
      <c r="D54" s="148"/>
      <c r="E54" s="8">
        <v>36166</v>
      </c>
      <c r="F54" s="154"/>
      <c r="G54" s="155"/>
      <c r="H54" s="28">
        <f t="shared" si="0"/>
        <v>0</v>
      </c>
      <c r="I54" s="17"/>
    </row>
    <row r="55" spans="1:9" ht="13.5">
      <c r="A55" s="6" t="s">
        <v>87</v>
      </c>
      <c r="B55" s="146" t="s">
        <v>88</v>
      </c>
      <c r="C55" s="147"/>
      <c r="D55" s="148"/>
      <c r="E55" s="8">
        <v>1286</v>
      </c>
      <c r="F55" s="154"/>
      <c r="G55" s="155"/>
      <c r="H55" s="28">
        <f t="shared" si="0"/>
        <v>0</v>
      </c>
      <c r="I55" s="17"/>
    </row>
    <row r="56" spans="1:10" ht="13.5">
      <c r="A56" s="13" t="s">
        <v>89</v>
      </c>
      <c r="B56" s="146" t="s">
        <v>90</v>
      </c>
      <c r="C56" s="147"/>
      <c r="D56" s="148"/>
      <c r="E56" s="8">
        <v>6033</v>
      </c>
      <c r="F56" s="154"/>
      <c r="G56" s="155"/>
      <c r="H56" s="28">
        <f t="shared" si="0"/>
        <v>0</v>
      </c>
      <c r="I56" s="17"/>
      <c r="J56" s="17"/>
    </row>
    <row r="57" spans="1:10" ht="54.75">
      <c r="A57" s="13" t="s">
        <v>91</v>
      </c>
      <c r="B57" s="146" t="s">
        <v>92</v>
      </c>
      <c r="C57" s="147"/>
      <c r="D57" s="148"/>
      <c r="E57" s="8">
        <v>26524</v>
      </c>
      <c r="F57" s="154"/>
      <c r="G57" s="155"/>
      <c r="H57" s="28">
        <f>E57*F57*100</f>
        <v>0</v>
      </c>
      <c r="I57" s="69" t="s">
        <v>152</v>
      </c>
      <c r="J57" s="17"/>
    </row>
    <row r="58" spans="1:10" ht="13.5">
      <c r="A58" s="6" t="s">
        <v>93</v>
      </c>
      <c r="B58" s="146" t="s">
        <v>144</v>
      </c>
      <c r="C58" s="147"/>
      <c r="D58" s="148"/>
      <c r="E58" s="8">
        <v>513</v>
      </c>
      <c r="F58" s="154"/>
      <c r="G58" s="155"/>
      <c r="H58" s="28">
        <f t="shared" si="0"/>
        <v>0</v>
      </c>
      <c r="I58" s="17"/>
      <c r="J58" s="17"/>
    </row>
    <row r="59" spans="1:10" ht="13.5">
      <c r="A59" s="14" t="s">
        <v>94</v>
      </c>
      <c r="B59" s="146" t="s">
        <v>95</v>
      </c>
      <c r="C59" s="147"/>
      <c r="D59" s="148"/>
      <c r="E59" s="8">
        <v>69</v>
      </c>
      <c r="F59" s="99"/>
      <c r="G59" s="99"/>
      <c r="H59" s="28">
        <f>E59*F59*G59</f>
        <v>0</v>
      </c>
      <c r="I59" s="17"/>
      <c r="J59" s="17"/>
    </row>
    <row r="60" spans="1:9" ht="13.5">
      <c r="A60" s="14" t="s">
        <v>96</v>
      </c>
      <c r="B60" s="146" t="s">
        <v>97</v>
      </c>
      <c r="C60" s="147"/>
      <c r="D60" s="148"/>
      <c r="E60" s="8">
        <v>826</v>
      </c>
      <c r="F60" s="99"/>
      <c r="G60" s="99"/>
      <c r="H60" s="28">
        <f aca="true" t="shared" si="1" ref="H60:H73">E60*F60*G60</f>
        <v>0</v>
      </c>
      <c r="I60" s="17"/>
    </row>
    <row r="61" spans="1:9" ht="13.5">
      <c r="A61" s="14" t="s">
        <v>98</v>
      </c>
      <c r="B61" s="146" t="s">
        <v>138</v>
      </c>
      <c r="C61" s="147"/>
      <c r="D61" s="148"/>
      <c r="E61" s="8">
        <v>265</v>
      </c>
      <c r="F61" s="99"/>
      <c r="G61" s="99"/>
      <c r="H61" s="28">
        <f t="shared" si="1"/>
        <v>0</v>
      </c>
      <c r="I61" s="17"/>
    </row>
    <row r="62" spans="1:9" ht="13.5">
      <c r="A62" s="14" t="s">
        <v>99</v>
      </c>
      <c r="B62" s="146" t="s">
        <v>139</v>
      </c>
      <c r="C62" s="147"/>
      <c r="D62" s="148"/>
      <c r="E62" s="8">
        <v>66</v>
      </c>
      <c r="F62" s="99"/>
      <c r="G62" s="99"/>
      <c r="H62" s="28">
        <f t="shared" si="1"/>
        <v>0</v>
      </c>
      <c r="I62" s="17"/>
    </row>
    <row r="63" spans="1:9" ht="13.5">
      <c r="A63" s="14" t="s">
        <v>100</v>
      </c>
      <c r="B63" s="146" t="s">
        <v>101</v>
      </c>
      <c r="C63" s="147"/>
      <c r="D63" s="148"/>
      <c r="E63" s="8">
        <v>78</v>
      </c>
      <c r="F63" s="99"/>
      <c r="G63" s="99"/>
      <c r="H63" s="28">
        <f t="shared" si="1"/>
        <v>0</v>
      </c>
      <c r="I63" s="17"/>
    </row>
    <row r="64" spans="1:9" ht="13.5">
      <c r="A64" s="14" t="s">
        <v>102</v>
      </c>
      <c r="B64" s="146" t="s">
        <v>103</v>
      </c>
      <c r="C64" s="147"/>
      <c r="D64" s="148"/>
      <c r="E64" s="8">
        <v>73</v>
      </c>
      <c r="F64" s="99"/>
      <c r="G64" s="99"/>
      <c r="H64" s="28">
        <f t="shared" si="1"/>
        <v>0</v>
      </c>
      <c r="I64" s="17"/>
    </row>
    <row r="65" spans="1:9" ht="13.5">
      <c r="A65" s="14" t="s">
        <v>104</v>
      </c>
      <c r="B65" s="146" t="s">
        <v>105</v>
      </c>
      <c r="C65" s="147"/>
      <c r="D65" s="148"/>
      <c r="E65" s="8">
        <v>1082</v>
      </c>
      <c r="F65" s="99"/>
      <c r="G65" s="99"/>
      <c r="H65" s="28">
        <f t="shared" si="1"/>
        <v>0</v>
      </c>
      <c r="I65" s="17"/>
    </row>
    <row r="66" spans="1:9" ht="13.5">
      <c r="A66" s="14" t="s">
        <v>106</v>
      </c>
      <c r="B66" s="146" t="s">
        <v>107</v>
      </c>
      <c r="C66" s="147"/>
      <c r="D66" s="148"/>
      <c r="E66" s="8">
        <v>252</v>
      </c>
      <c r="F66" s="99"/>
      <c r="G66" s="99"/>
      <c r="H66" s="28">
        <f t="shared" si="1"/>
        <v>0</v>
      </c>
      <c r="I66" s="17"/>
    </row>
    <row r="67" spans="1:9" ht="13.5">
      <c r="A67" s="14" t="s">
        <v>108</v>
      </c>
      <c r="B67" s="146" t="s">
        <v>109</v>
      </c>
      <c r="C67" s="147"/>
      <c r="D67" s="148"/>
      <c r="E67" s="8">
        <v>69</v>
      </c>
      <c r="F67" s="99"/>
      <c r="G67" s="99"/>
      <c r="H67" s="28">
        <f t="shared" si="1"/>
        <v>0</v>
      </c>
      <c r="I67" s="17"/>
    </row>
    <row r="68" spans="1:9" ht="13.5">
      <c r="A68" s="14" t="s">
        <v>110</v>
      </c>
      <c r="B68" s="146" t="s">
        <v>111</v>
      </c>
      <c r="C68" s="147"/>
      <c r="D68" s="148"/>
      <c r="E68" s="8">
        <v>187</v>
      </c>
      <c r="F68" s="99"/>
      <c r="G68" s="99"/>
      <c r="H68" s="28">
        <f t="shared" si="1"/>
        <v>0</v>
      </c>
      <c r="I68" s="17"/>
    </row>
    <row r="69" spans="1:9" ht="13.5">
      <c r="A69" s="14" t="s">
        <v>112</v>
      </c>
      <c r="B69" s="146" t="s">
        <v>113</v>
      </c>
      <c r="C69" s="147"/>
      <c r="D69" s="148"/>
      <c r="E69" s="8">
        <v>298</v>
      </c>
      <c r="F69" s="99"/>
      <c r="G69" s="99"/>
      <c r="H69" s="28">
        <f t="shared" si="1"/>
        <v>0</v>
      </c>
      <c r="I69" s="17"/>
    </row>
    <row r="70" spans="1:9" ht="13.5">
      <c r="A70" s="14" t="s">
        <v>114</v>
      </c>
      <c r="B70" s="146" t="s">
        <v>115</v>
      </c>
      <c r="C70" s="147"/>
      <c r="D70" s="148"/>
      <c r="E70" s="8">
        <v>66</v>
      </c>
      <c r="F70" s="99"/>
      <c r="G70" s="99"/>
      <c r="H70" s="28">
        <f t="shared" si="1"/>
        <v>0</v>
      </c>
      <c r="I70" s="17"/>
    </row>
    <row r="71" spans="1:9" ht="13.5">
      <c r="A71" s="14" t="s">
        <v>116</v>
      </c>
      <c r="B71" s="146" t="s">
        <v>117</v>
      </c>
      <c r="C71" s="147"/>
      <c r="D71" s="148"/>
      <c r="E71" s="8">
        <v>43</v>
      </c>
      <c r="F71" s="99"/>
      <c r="G71" s="99"/>
      <c r="H71" s="28">
        <f t="shared" si="1"/>
        <v>0</v>
      </c>
      <c r="I71" s="17"/>
    </row>
    <row r="72" spans="1:10" ht="13.5">
      <c r="A72" s="14" t="s">
        <v>118</v>
      </c>
      <c r="B72" s="146" t="s">
        <v>119</v>
      </c>
      <c r="C72" s="147"/>
      <c r="D72" s="148"/>
      <c r="E72" s="8">
        <v>666</v>
      </c>
      <c r="F72" s="99"/>
      <c r="G72" s="99"/>
      <c r="H72" s="28">
        <f t="shared" si="1"/>
        <v>0</v>
      </c>
      <c r="I72" s="17"/>
      <c r="J72" s="15"/>
    </row>
    <row r="73" spans="1:9" ht="13.5">
      <c r="A73" s="14" t="s">
        <v>120</v>
      </c>
      <c r="B73" s="146" t="s">
        <v>121</v>
      </c>
      <c r="C73" s="147"/>
      <c r="D73" s="148"/>
      <c r="E73" s="8">
        <v>322</v>
      </c>
      <c r="F73" s="99"/>
      <c r="G73" s="99"/>
      <c r="H73" s="28">
        <f t="shared" si="1"/>
        <v>0</v>
      </c>
      <c r="I73" s="17"/>
    </row>
    <row r="74" spans="1:9" ht="13.5">
      <c r="A74" s="13" t="s">
        <v>122</v>
      </c>
      <c r="B74" s="146" t="s">
        <v>123</v>
      </c>
      <c r="C74" s="147"/>
      <c r="D74" s="148"/>
      <c r="E74" s="8">
        <v>206</v>
      </c>
      <c r="F74" s="99"/>
      <c r="G74" s="99"/>
      <c r="H74" s="28">
        <f>E74*F74*G74/100</f>
        <v>0</v>
      </c>
      <c r="I74" s="17"/>
    </row>
    <row r="75" spans="1:9" ht="13.5">
      <c r="A75" s="13" t="s">
        <v>124</v>
      </c>
      <c r="B75" s="146" t="s">
        <v>140</v>
      </c>
      <c r="C75" s="147"/>
      <c r="D75" s="148"/>
      <c r="E75" s="8">
        <v>440</v>
      </c>
      <c r="F75" s="99"/>
      <c r="G75" s="99"/>
      <c r="H75" s="28">
        <f>E75*F75*G75/100</f>
        <v>0</v>
      </c>
      <c r="I75" s="17"/>
    </row>
    <row r="76" spans="1:9" ht="13.5">
      <c r="A76" s="13" t="s">
        <v>142</v>
      </c>
      <c r="B76" s="146" t="s">
        <v>141</v>
      </c>
      <c r="C76" s="147"/>
      <c r="D76" s="148"/>
      <c r="E76" s="8">
        <v>854</v>
      </c>
      <c r="F76" s="99"/>
      <c r="G76" s="99"/>
      <c r="H76" s="28">
        <f>E76*F76*G76/100</f>
        <v>0</v>
      </c>
      <c r="I76" s="17"/>
    </row>
    <row r="77" spans="1:9" ht="13.5">
      <c r="A77" s="13" t="s">
        <v>125</v>
      </c>
      <c r="B77" s="146" t="s">
        <v>126</v>
      </c>
      <c r="C77" s="147"/>
      <c r="D77" s="148"/>
      <c r="E77" s="8">
        <v>51</v>
      </c>
      <c r="F77" s="99"/>
      <c r="G77" s="99"/>
      <c r="H77" s="28">
        <f>E77*F77*G77</f>
        <v>0</v>
      </c>
      <c r="I77" s="17"/>
    </row>
    <row r="78" spans="1:12" ht="13.5">
      <c r="A78" s="13" t="s">
        <v>127</v>
      </c>
      <c r="B78" s="146" t="s">
        <v>128</v>
      </c>
      <c r="C78" s="147"/>
      <c r="D78" s="148"/>
      <c r="E78" s="8">
        <v>81</v>
      </c>
      <c r="F78" s="99"/>
      <c r="G78" s="99"/>
      <c r="H78" s="28">
        <f>E78*F78*G78</f>
        <v>0</v>
      </c>
      <c r="I78" s="40"/>
      <c r="J78" s="33"/>
      <c r="K78" s="33"/>
      <c r="L78" s="33"/>
    </row>
    <row r="79" spans="1:12" ht="54.75">
      <c r="A79" s="13" t="s">
        <v>129</v>
      </c>
      <c r="B79" s="146" t="s">
        <v>130</v>
      </c>
      <c r="C79" s="147"/>
      <c r="D79" s="148"/>
      <c r="E79" s="8">
        <v>3684</v>
      </c>
      <c r="F79" s="99"/>
      <c r="G79" s="99"/>
      <c r="H79" s="28">
        <f>E79*F79*100</f>
        <v>0</v>
      </c>
      <c r="I79" s="69" t="s">
        <v>152</v>
      </c>
      <c r="J79" s="40"/>
      <c r="K79" s="33"/>
      <c r="L79" s="33"/>
    </row>
    <row r="80" spans="1:12" ht="30" customHeight="1">
      <c r="A80" s="169" t="s">
        <v>146</v>
      </c>
      <c r="B80" s="169"/>
      <c r="C80" s="169"/>
      <c r="D80" s="169"/>
      <c r="E80" s="169"/>
      <c r="F80" s="169"/>
      <c r="G80" s="169"/>
      <c r="H80" s="62">
        <f>SUM(H11:H79)</f>
        <v>0</v>
      </c>
      <c r="I80" s="40"/>
      <c r="J80" s="40"/>
      <c r="K80" s="39"/>
      <c r="L80" s="39"/>
    </row>
    <row r="82" spans="1:8" s="21" customFormat="1" ht="22.5" customHeight="1">
      <c r="A82" s="21" t="s">
        <v>147</v>
      </c>
      <c r="C82" s="50">
        <f>ROUND((H80/1200),2)</f>
        <v>0</v>
      </c>
      <c r="H82" s="63" t="s">
        <v>148</v>
      </c>
    </row>
    <row r="83" spans="1:8" ht="13.5">
      <c r="A83" s="1" t="s">
        <v>153</v>
      </c>
      <c r="C83" s="104" t="s">
        <v>148</v>
      </c>
      <c r="H83" s="64" t="s">
        <v>258</v>
      </c>
    </row>
    <row r="84" ht="13.5">
      <c r="D84" s="18"/>
    </row>
    <row r="85" spans="1:8" s="20" customFormat="1" ht="13.5" hidden="1">
      <c r="A85" s="18">
        <f>IF((C82&gt;10),1,0)</f>
        <v>0</v>
      </c>
      <c r="B85" s="18">
        <f>IF((C83="PIANURA"),1,0)</f>
        <v>1</v>
      </c>
      <c r="D85" s="18">
        <f>IF(((A85+B85)=2),1,0)</f>
        <v>0</v>
      </c>
      <c r="H85" s="64"/>
    </row>
    <row r="86" spans="1:8" s="20" customFormat="1" ht="13.5" hidden="1">
      <c r="A86" s="18">
        <f>IF((C82&gt;3),1,0)</f>
        <v>0</v>
      </c>
      <c r="B86" s="18">
        <f>IF((C83="MONTAGNA (per oltre il 50% di S.A.T.)"),1,0)</f>
        <v>0</v>
      </c>
      <c r="D86" s="18">
        <f>IF(((A86+B86)=2),1,0)</f>
        <v>0</v>
      </c>
      <c r="H86" s="64"/>
    </row>
    <row r="87" spans="1:12" ht="24" customHeight="1">
      <c r="A87" s="182" t="s">
        <v>154</v>
      </c>
      <c r="B87" s="182"/>
      <c r="C87" s="182"/>
      <c r="D87" s="181" t="str">
        <f>IF(((D85+D86)&gt;0),"","AZIENDA AGRICOLA NON AMMISSIBILE ALL'AGEVOLAZIONE")</f>
        <v>AZIENDA AGRICOLA NON AMMISSIBILE ALL'AGEVOLAZIONE</v>
      </c>
      <c r="E87" s="181"/>
      <c r="F87" s="181"/>
      <c r="G87" s="181"/>
      <c r="H87" s="65"/>
      <c r="I87" s="47"/>
      <c r="J87" s="47"/>
      <c r="K87" s="47"/>
      <c r="L87" s="47"/>
    </row>
    <row r="88" spans="1:12" ht="32.25" customHeight="1">
      <c r="A88" s="21"/>
      <c r="D88" s="21"/>
      <c r="E88" s="21"/>
      <c r="F88" s="21"/>
      <c r="G88" s="21"/>
      <c r="H88" s="66"/>
      <c r="I88" s="21"/>
      <c r="J88" s="21"/>
      <c r="K88" s="21"/>
      <c r="L88" s="21"/>
    </row>
    <row r="89" spans="1:14" ht="15.75">
      <c r="A89" s="76" t="s">
        <v>202</v>
      </c>
      <c r="B89" s="77"/>
      <c r="C89" s="77"/>
      <c r="D89" s="78"/>
      <c r="E89" s="78"/>
      <c r="F89" s="79"/>
      <c r="G89" s="80"/>
      <c r="H89" s="66"/>
      <c r="I89" s="21"/>
      <c r="J89" s="21"/>
      <c r="K89" s="21"/>
      <c r="L89" s="21"/>
      <c r="M89" s="2"/>
      <c r="N89" s="2"/>
    </row>
    <row r="90" spans="1:7" ht="15.75">
      <c r="A90" s="81" t="s">
        <v>155</v>
      </c>
      <c r="B90" s="82"/>
      <c r="C90" s="82"/>
      <c r="D90" s="83" t="s">
        <v>158</v>
      </c>
      <c r="F90" s="100"/>
      <c r="G90" s="84"/>
    </row>
    <row r="91" spans="1:7" ht="15.75">
      <c r="A91" s="81" t="s">
        <v>157</v>
      </c>
      <c r="B91" s="82"/>
      <c r="C91" s="82"/>
      <c r="D91" s="83" t="s">
        <v>159</v>
      </c>
      <c r="F91" s="100"/>
      <c r="G91" s="84"/>
    </row>
    <row r="92" spans="1:7" ht="15.75">
      <c r="A92" s="81" t="s">
        <v>156</v>
      </c>
      <c r="B92" s="82"/>
      <c r="C92" s="82"/>
      <c r="D92" s="83" t="s">
        <v>159</v>
      </c>
      <c r="F92" s="100"/>
      <c r="G92" s="84"/>
    </row>
    <row r="93" spans="1:7" ht="13.5">
      <c r="A93" s="85"/>
      <c r="B93" s="86"/>
      <c r="C93" s="86"/>
      <c r="D93" s="86"/>
      <c r="E93" s="86"/>
      <c r="F93" s="86"/>
      <c r="G93" s="87"/>
    </row>
    <row r="95" spans="1:14" s="94" customFormat="1" ht="32.25" customHeight="1">
      <c r="A95" s="189" t="s">
        <v>276</v>
      </c>
      <c r="B95" s="190"/>
      <c r="C95" s="190"/>
      <c r="D95" s="190"/>
      <c r="E95" s="190"/>
      <c r="F95" s="190"/>
      <c r="G95" s="190"/>
      <c r="H95" s="91"/>
      <c r="I95" s="92"/>
      <c r="J95" s="92"/>
      <c r="K95" s="92"/>
      <c r="L95" s="92"/>
      <c r="M95" s="92"/>
      <c r="N95" s="93"/>
    </row>
    <row r="96" spans="1:14" ht="15.75">
      <c r="A96" s="105" t="s">
        <v>281</v>
      </c>
      <c r="B96" s="77"/>
      <c r="C96" s="77"/>
      <c r="D96" s="78"/>
      <c r="E96" s="78"/>
      <c r="F96" s="79"/>
      <c r="G96" s="80"/>
      <c r="H96" s="66"/>
      <c r="I96" s="21"/>
      <c r="J96" s="21"/>
      <c r="K96" s="21"/>
      <c r="L96" s="21"/>
      <c r="M96" s="2"/>
      <c r="N96" s="2"/>
    </row>
    <row r="97" spans="1:7" ht="16.5">
      <c r="A97" s="122" t="s">
        <v>282</v>
      </c>
      <c r="B97" s="123"/>
      <c r="C97" s="124"/>
      <c r="D97" s="120"/>
      <c r="G97" s="84"/>
    </row>
    <row r="98" spans="1:7" ht="16.5">
      <c r="A98" s="122" t="s">
        <v>283</v>
      </c>
      <c r="B98" s="123"/>
      <c r="C98" s="124"/>
      <c r="D98" s="120"/>
      <c r="G98" s="84"/>
    </row>
    <row r="99" spans="1:7" ht="13.5">
      <c r="A99" s="85"/>
      <c r="B99" s="86"/>
      <c r="C99" s="86"/>
      <c r="D99" s="86"/>
      <c r="E99" s="86"/>
      <c r="F99" s="86"/>
      <c r="G99" s="87"/>
    </row>
    <row r="100" spans="1:8" s="88" customFormat="1" ht="37.5" customHeight="1">
      <c r="A100" s="90" t="s">
        <v>287</v>
      </c>
      <c r="H100" s="89"/>
    </row>
    <row r="101" ht="13.5">
      <c r="A101" s="105" t="s">
        <v>286</v>
      </c>
    </row>
    <row r="102" spans="5:7" ht="13.5">
      <c r="E102" s="121">
        <f>$D$155</f>
        <v>0</v>
      </c>
      <c r="F102" s="121">
        <f>$D$200</f>
        <v>0</v>
      </c>
      <c r="G102" s="53" t="s">
        <v>204</v>
      </c>
    </row>
    <row r="103" spans="1:7" ht="19.5" customHeight="1">
      <c r="A103" s="27" t="s">
        <v>160</v>
      </c>
      <c r="B103" s="125" t="s">
        <v>197</v>
      </c>
      <c r="C103" s="126"/>
      <c r="D103" s="127"/>
      <c r="E103" s="74">
        <f>D167</f>
        <v>0</v>
      </c>
      <c r="F103" s="74">
        <f>D212</f>
        <v>0</v>
      </c>
      <c r="G103" s="28">
        <f>D258</f>
        <v>0</v>
      </c>
    </row>
    <row r="104" spans="1:7" ht="19.5" customHeight="1">
      <c r="A104" s="27" t="s">
        <v>161</v>
      </c>
      <c r="B104" s="125" t="s">
        <v>196</v>
      </c>
      <c r="C104" s="126"/>
      <c r="D104" s="127"/>
      <c r="E104" s="74">
        <f>D174</f>
        <v>0</v>
      </c>
      <c r="F104" s="74">
        <f>D219</f>
        <v>0</v>
      </c>
      <c r="G104" s="28">
        <f>D265</f>
        <v>0</v>
      </c>
    </row>
    <row r="105" spans="1:7" ht="25.5" customHeight="1">
      <c r="A105" s="27" t="s">
        <v>162</v>
      </c>
      <c r="B105" s="165" t="s">
        <v>168</v>
      </c>
      <c r="C105" s="165"/>
      <c r="D105" s="165"/>
      <c r="E105" s="75">
        <f>E103+E104</f>
        <v>0</v>
      </c>
      <c r="F105" s="75">
        <f>F103+F104</f>
        <v>0</v>
      </c>
      <c r="G105" s="30">
        <f>G103+G104</f>
        <v>0</v>
      </c>
    </row>
    <row r="106" spans="1:7" ht="33" customHeight="1">
      <c r="A106" s="27" t="s">
        <v>167</v>
      </c>
      <c r="B106" s="145" t="s">
        <v>253</v>
      </c>
      <c r="C106" s="145"/>
      <c r="D106" s="145"/>
      <c r="E106" s="74">
        <f>E105-G157-G158-G159-G160-G161</f>
        <v>0</v>
      </c>
      <c r="F106" s="74">
        <f>F105-G202-G203-G204-G205-G206</f>
        <v>0</v>
      </c>
      <c r="G106" s="28">
        <f>G105-G248-G249-G250-G251-G252</f>
        <v>0</v>
      </c>
    </row>
    <row r="107" spans="1:7" ht="54.75" customHeight="1">
      <c r="A107" s="27" t="s">
        <v>163</v>
      </c>
      <c r="B107" s="145" t="s">
        <v>254</v>
      </c>
      <c r="C107" s="145"/>
      <c r="D107" s="145"/>
      <c r="E107" s="74">
        <f>E106-G162-G164-G165-G166-G167-G168-G169-G170-G171</f>
        <v>0</v>
      </c>
      <c r="F107" s="74">
        <f>F106-G209-G210-G211-G212-G213-G214-G207-G215-G216</f>
        <v>0</v>
      </c>
      <c r="G107" s="28">
        <f>G106-G253-G255-G256-G257-G258-G259-G260-G261-G262</f>
        <v>0</v>
      </c>
    </row>
    <row r="108" spans="1:7" ht="28.5" customHeight="1">
      <c r="A108" s="27" t="s">
        <v>164</v>
      </c>
      <c r="B108" s="145" t="s">
        <v>255</v>
      </c>
      <c r="C108" s="145"/>
      <c r="D108" s="145"/>
      <c r="E108" s="74">
        <f>E107-G172-G173</f>
        <v>0</v>
      </c>
      <c r="F108" s="74">
        <f>F107-G217-G218</f>
        <v>0</v>
      </c>
      <c r="G108" s="28">
        <f>G107-G263-G264</f>
        <v>0</v>
      </c>
    </row>
    <row r="109" spans="1:7" ht="19.5" customHeight="1">
      <c r="A109" s="27" t="s">
        <v>165</v>
      </c>
      <c r="B109" s="35" t="s">
        <v>256</v>
      </c>
      <c r="C109" s="35"/>
      <c r="D109" s="35"/>
      <c r="E109" s="74">
        <f>E108-G174</f>
        <v>0</v>
      </c>
      <c r="F109" s="74">
        <f>F108-G219</f>
        <v>0</v>
      </c>
      <c r="G109" s="28">
        <f>G108-G265</f>
        <v>0</v>
      </c>
    </row>
    <row r="110" spans="1:7" ht="13.5">
      <c r="A110" s="27" t="s">
        <v>166</v>
      </c>
      <c r="B110" s="145" t="s">
        <v>257</v>
      </c>
      <c r="C110" s="145"/>
      <c r="D110" s="145"/>
      <c r="E110" s="74">
        <f>E109-G175+D179</f>
        <v>0</v>
      </c>
      <c r="F110" s="74">
        <f>F109-G220+D224</f>
        <v>0</v>
      </c>
      <c r="G110" s="28">
        <f>G109-G266+D270</f>
        <v>0</v>
      </c>
    </row>
    <row r="111" spans="5:6" ht="13.5">
      <c r="E111" s="17"/>
      <c r="F111" s="17"/>
    </row>
    <row r="112" spans="1:6" ht="13.5">
      <c r="A112" s="105" t="s">
        <v>285</v>
      </c>
      <c r="E112" s="17"/>
      <c r="F112" s="17"/>
    </row>
    <row r="113" spans="2:7" ht="13.5">
      <c r="B113" s="21" t="s">
        <v>175</v>
      </c>
      <c r="C113" s="21"/>
      <c r="E113" s="121">
        <f>$D$155</f>
        <v>0</v>
      </c>
      <c r="F113" s="121">
        <f>$D$200</f>
        <v>0</v>
      </c>
      <c r="G113" s="53" t="s">
        <v>204</v>
      </c>
    </row>
    <row r="114" spans="1:7" ht="19.5" customHeight="1">
      <c r="A114" s="27" t="s">
        <v>160</v>
      </c>
      <c r="B114" s="125" t="s">
        <v>169</v>
      </c>
      <c r="C114" s="126"/>
      <c r="D114" s="127"/>
      <c r="E114" s="74">
        <f>D183</f>
        <v>0</v>
      </c>
      <c r="F114" s="74">
        <f>D228</f>
        <v>0</v>
      </c>
      <c r="G114" s="28">
        <f>D274</f>
        <v>0</v>
      </c>
    </row>
    <row r="115" spans="1:7" ht="19.5" customHeight="1">
      <c r="A115" s="27" t="s">
        <v>161</v>
      </c>
      <c r="B115" s="125" t="s">
        <v>272</v>
      </c>
      <c r="C115" s="126"/>
      <c r="D115" s="127"/>
      <c r="E115" s="74">
        <f>D184</f>
        <v>0</v>
      </c>
      <c r="F115" s="74">
        <f>D229</f>
        <v>0</v>
      </c>
      <c r="G115" s="28">
        <f>D275</f>
        <v>0</v>
      </c>
    </row>
    <row r="116" spans="1:7" ht="19.5" customHeight="1">
      <c r="A116" s="27" t="s">
        <v>162</v>
      </c>
      <c r="B116" s="125" t="s">
        <v>170</v>
      </c>
      <c r="C116" s="126"/>
      <c r="D116" s="127"/>
      <c r="E116" s="74">
        <f>D185</f>
        <v>0</v>
      </c>
      <c r="F116" s="74">
        <f>D230</f>
        <v>0</v>
      </c>
      <c r="G116" s="28">
        <f>D276</f>
        <v>0</v>
      </c>
    </row>
    <row r="117" spans="1:7" ht="19.5" customHeight="1">
      <c r="A117" s="27" t="s">
        <v>167</v>
      </c>
      <c r="B117" s="125" t="s">
        <v>182</v>
      </c>
      <c r="C117" s="126"/>
      <c r="D117" s="127"/>
      <c r="E117" s="74">
        <f>D186</f>
        <v>0</v>
      </c>
      <c r="F117" s="74">
        <f>D231</f>
        <v>0</v>
      </c>
      <c r="G117" s="28">
        <f>D277</f>
        <v>0</v>
      </c>
    </row>
    <row r="118" spans="1:7" ht="19.5" customHeight="1">
      <c r="A118" s="27" t="s">
        <v>163</v>
      </c>
      <c r="B118" s="128" t="s">
        <v>199</v>
      </c>
      <c r="C118" s="129"/>
      <c r="D118" s="130"/>
      <c r="E118" s="75">
        <f>E114+E115+E116+E117</f>
        <v>0</v>
      </c>
      <c r="F118" s="75">
        <f>F114+F115+F116+F117</f>
        <v>0</v>
      </c>
      <c r="G118" s="30">
        <f>G114+G115+G116+G117</f>
        <v>0</v>
      </c>
    </row>
    <row r="119" spans="1:7" ht="19.5" customHeight="1">
      <c r="A119" s="27" t="s">
        <v>164</v>
      </c>
      <c r="B119" s="125" t="s">
        <v>171</v>
      </c>
      <c r="C119" s="126"/>
      <c r="D119" s="127"/>
      <c r="E119" s="74">
        <f>D188</f>
        <v>0</v>
      </c>
      <c r="F119" s="74">
        <f>D233</f>
        <v>0</v>
      </c>
      <c r="G119" s="28">
        <f>D279</f>
        <v>0</v>
      </c>
    </row>
    <row r="120" spans="1:7" ht="19.5" customHeight="1">
      <c r="A120" s="27" t="s">
        <v>165</v>
      </c>
      <c r="B120" s="125" t="s">
        <v>172</v>
      </c>
      <c r="C120" s="126"/>
      <c r="D120" s="127"/>
      <c r="E120" s="74">
        <f>D189</f>
        <v>0</v>
      </c>
      <c r="F120" s="74">
        <f>D234</f>
        <v>0</v>
      </c>
      <c r="G120" s="28">
        <f>D280</f>
        <v>0</v>
      </c>
    </row>
    <row r="121" spans="1:7" ht="19.5" customHeight="1">
      <c r="A121" s="27" t="s">
        <v>166</v>
      </c>
      <c r="B121" s="128" t="s">
        <v>200</v>
      </c>
      <c r="C121" s="129"/>
      <c r="D121" s="130"/>
      <c r="E121" s="75">
        <f>E119+E120</f>
        <v>0</v>
      </c>
      <c r="F121" s="75">
        <f>F119+F120</f>
        <v>0</v>
      </c>
      <c r="G121" s="30">
        <f>G119+G120</f>
        <v>0</v>
      </c>
    </row>
    <row r="122" spans="1:7" ht="19.5" customHeight="1">
      <c r="A122" s="27" t="s">
        <v>173</v>
      </c>
      <c r="B122" s="128" t="s">
        <v>174</v>
      </c>
      <c r="C122" s="129"/>
      <c r="D122" s="130"/>
      <c r="E122" s="75">
        <f>E118+E121</f>
        <v>0</v>
      </c>
      <c r="F122" s="75">
        <f>F118+F121</f>
        <v>0</v>
      </c>
      <c r="G122" s="30">
        <f>G118+G121</f>
        <v>0</v>
      </c>
    </row>
    <row r="123" spans="1:12" ht="15.75" customHeight="1">
      <c r="A123" s="31"/>
      <c r="B123" s="32"/>
      <c r="C123" s="32"/>
      <c r="D123" s="32"/>
      <c r="E123" s="40"/>
      <c r="F123" s="40"/>
      <c r="G123" s="33"/>
      <c r="H123" s="67"/>
      <c r="I123" s="33"/>
      <c r="J123" s="33"/>
      <c r="K123" s="33"/>
      <c r="L123" s="33"/>
    </row>
    <row r="124" spans="2:7" ht="25.5" customHeight="1">
      <c r="B124" s="21" t="s">
        <v>176</v>
      </c>
      <c r="C124" s="21"/>
      <c r="E124" s="121">
        <f>$D$155</f>
        <v>0</v>
      </c>
      <c r="F124" s="121">
        <f>$D$200</f>
        <v>0</v>
      </c>
      <c r="G124" s="53" t="s">
        <v>204</v>
      </c>
    </row>
    <row r="125" spans="1:7" ht="19.5" customHeight="1">
      <c r="A125" s="27" t="s">
        <v>160</v>
      </c>
      <c r="B125" s="125" t="s">
        <v>198</v>
      </c>
      <c r="C125" s="126"/>
      <c r="D125" s="127"/>
      <c r="E125" s="74">
        <f>G183</f>
        <v>0</v>
      </c>
      <c r="F125" s="74">
        <f>G228</f>
        <v>0</v>
      </c>
      <c r="G125" s="28">
        <f>G274</f>
        <v>0</v>
      </c>
    </row>
    <row r="126" spans="1:7" ht="19.5" customHeight="1">
      <c r="A126" s="27" t="s">
        <v>161</v>
      </c>
      <c r="B126" s="125" t="s">
        <v>177</v>
      </c>
      <c r="C126" s="126"/>
      <c r="D126" s="127"/>
      <c r="E126" s="74">
        <f>G184</f>
        <v>0</v>
      </c>
      <c r="F126" s="74">
        <f>G229</f>
        <v>0</v>
      </c>
      <c r="G126" s="28">
        <f>G275</f>
        <v>0</v>
      </c>
    </row>
    <row r="127" spans="1:7" ht="19.5" customHeight="1">
      <c r="A127" s="27" t="s">
        <v>162</v>
      </c>
      <c r="B127" s="125" t="s">
        <v>178</v>
      </c>
      <c r="C127" s="126"/>
      <c r="D127" s="127"/>
      <c r="E127" s="74">
        <f>G185</f>
        <v>0</v>
      </c>
      <c r="F127" s="74">
        <f>G230</f>
        <v>0</v>
      </c>
      <c r="G127" s="28">
        <f>G276</f>
        <v>0</v>
      </c>
    </row>
    <row r="128" spans="1:7" ht="19.5" customHeight="1">
      <c r="A128" s="34" t="s">
        <v>167</v>
      </c>
      <c r="B128" s="128" t="s">
        <v>179</v>
      </c>
      <c r="C128" s="129"/>
      <c r="D128" s="130"/>
      <c r="E128" s="75">
        <f>E125+E126+E127</f>
        <v>0</v>
      </c>
      <c r="F128" s="75">
        <f>F125+F126+F127</f>
        <v>0</v>
      </c>
      <c r="G128" s="30">
        <f>G125+G126+G127</f>
        <v>0</v>
      </c>
    </row>
    <row r="129" spans="1:7" ht="19.5" customHeight="1">
      <c r="A129" s="27" t="s">
        <v>163</v>
      </c>
      <c r="B129" s="125" t="s">
        <v>180</v>
      </c>
      <c r="C129" s="126"/>
      <c r="D129" s="127"/>
      <c r="E129" s="74">
        <f>G187</f>
        <v>0</v>
      </c>
      <c r="F129" s="74">
        <f>G232</f>
        <v>0</v>
      </c>
      <c r="G129" s="28">
        <f>G278</f>
        <v>0</v>
      </c>
    </row>
    <row r="130" spans="1:7" ht="19.5" customHeight="1">
      <c r="A130" s="27" t="s">
        <v>164</v>
      </c>
      <c r="B130" s="125" t="s">
        <v>181</v>
      </c>
      <c r="C130" s="126"/>
      <c r="D130" s="127"/>
      <c r="E130" s="74">
        <f>G188</f>
        <v>0</v>
      </c>
      <c r="F130" s="74">
        <f>G233</f>
        <v>0</v>
      </c>
      <c r="G130" s="28">
        <f>G279</f>
        <v>0</v>
      </c>
    </row>
    <row r="131" spans="1:7" ht="19.5" customHeight="1">
      <c r="A131" s="27" t="s">
        <v>165</v>
      </c>
      <c r="B131" s="125" t="s">
        <v>183</v>
      </c>
      <c r="C131" s="126"/>
      <c r="D131" s="127"/>
      <c r="E131" s="74">
        <f>G189</f>
        <v>0</v>
      </c>
      <c r="F131" s="74">
        <f>G234</f>
        <v>0</v>
      </c>
      <c r="G131" s="28">
        <f>G280</f>
        <v>0</v>
      </c>
    </row>
    <row r="132" spans="1:7" ht="19.5" customHeight="1">
      <c r="A132" s="27" t="s">
        <v>166</v>
      </c>
      <c r="B132" s="125" t="s">
        <v>184</v>
      </c>
      <c r="C132" s="126"/>
      <c r="D132" s="127"/>
      <c r="E132" s="74">
        <f>G190</f>
        <v>0</v>
      </c>
      <c r="F132" s="74">
        <f>G235</f>
        <v>0</v>
      </c>
      <c r="G132" s="28">
        <f>G281</f>
        <v>0</v>
      </c>
    </row>
    <row r="133" spans="1:7" ht="19.5" customHeight="1">
      <c r="A133" s="34" t="s">
        <v>173</v>
      </c>
      <c r="B133" s="128" t="s">
        <v>185</v>
      </c>
      <c r="C133" s="129"/>
      <c r="D133" s="130"/>
      <c r="E133" s="75">
        <f>E129+E130+E131+E132</f>
        <v>0</v>
      </c>
      <c r="F133" s="75">
        <f>F129+F130+F131+F132</f>
        <v>0</v>
      </c>
      <c r="G133" s="30">
        <f>G129+G130+G131+G132</f>
        <v>0</v>
      </c>
    </row>
    <row r="134" spans="1:7" ht="19.5" customHeight="1">
      <c r="A134" s="27" t="s">
        <v>186</v>
      </c>
      <c r="B134" s="125" t="s">
        <v>191</v>
      </c>
      <c r="C134" s="126"/>
      <c r="D134" s="127"/>
      <c r="E134" s="74">
        <f>G192</f>
        <v>0</v>
      </c>
      <c r="F134" s="74">
        <f>G237</f>
        <v>0</v>
      </c>
      <c r="G134" s="28">
        <f>G283</f>
        <v>0</v>
      </c>
    </row>
    <row r="135" spans="1:7" ht="19.5" customHeight="1">
      <c r="A135" s="27" t="s">
        <v>187</v>
      </c>
      <c r="B135" s="125" t="s">
        <v>194</v>
      </c>
      <c r="C135" s="126"/>
      <c r="D135" s="127"/>
      <c r="E135" s="74">
        <f>G193</f>
        <v>0</v>
      </c>
      <c r="F135" s="74">
        <f>G238</f>
        <v>0</v>
      </c>
      <c r="G135" s="28">
        <f>G284</f>
        <v>0</v>
      </c>
    </row>
    <row r="136" spans="1:7" ht="19.5" customHeight="1">
      <c r="A136" s="27" t="s">
        <v>188</v>
      </c>
      <c r="B136" s="125" t="s">
        <v>192</v>
      </c>
      <c r="C136" s="126"/>
      <c r="D136" s="127"/>
      <c r="E136" s="74">
        <f>G194</f>
        <v>0</v>
      </c>
      <c r="F136" s="74">
        <f>G239</f>
        <v>0</v>
      </c>
      <c r="G136" s="28">
        <f>G285</f>
        <v>0</v>
      </c>
    </row>
    <row r="137" spans="1:7" ht="19.5" customHeight="1">
      <c r="A137" s="34" t="s">
        <v>189</v>
      </c>
      <c r="B137" s="128" t="s">
        <v>193</v>
      </c>
      <c r="C137" s="129"/>
      <c r="D137" s="130"/>
      <c r="E137" s="75">
        <f>E134+E135+E136</f>
        <v>0</v>
      </c>
      <c r="F137" s="75">
        <f>F134+F135+F136</f>
        <v>0</v>
      </c>
      <c r="G137" s="30">
        <f>G134+G135+G136</f>
        <v>0</v>
      </c>
    </row>
    <row r="138" spans="1:7" ht="19.5" customHeight="1">
      <c r="A138" s="34" t="s">
        <v>190</v>
      </c>
      <c r="B138" s="128" t="s">
        <v>195</v>
      </c>
      <c r="C138" s="129"/>
      <c r="D138" s="130"/>
      <c r="E138" s="75">
        <f>E128+E133+E137</f>
        <v>0</v>
      </c>
      <c r="F138" s="75">
        <f>F128+F133+F137</f>
        <v>0</v>
      </c>
      <c r="G138" s="75">
        <f>G128+G133+G137</f>
        <v>0</v>
      </c>
    </row>
    <row r="139" spans="1:12" ht="19.5" customHeight="1">
      <c r="A139" s="31"/>
      <c r="B139" s="36"/>
      <c r="C139" s="36"/>
      <c r="D139" s="36"/>
      <c r="E139" s="33"/>
      <c r="F139" s="33"/>
      <c r="G139" s="33"/>
      <c r="H139" s="67"/>
      <c r="I139" s="33"/>
      <c r="J139" s="33"/>
      <c r="K139" s="33"/>
      <c r="L139" s="33"/>
    </row>
    <row r="141" ht="13.5">
      <c r="A141" s="29"/>
    </row>
    <row r="142" ht="15" customHeight="1">
      <c r="A142" s="29"/>
    </row>
    <row r="143" ht="15" customHeight="1">
      <c r="A143" s="105" t="s">
        <v>284</v>
      </c>
    </row>
    <row r="144" ht="15" customHeight="1"/>
    <row r="145" spans="1:8" s="18" customFormat="1" ht="15" customHeight="1">
      <c r="A145" s="165" t="s">
        <v>252</v>
      </c>
      <c r="B145" s="165"/>
      <c r="C145" s="165"/>
      <c r="D145" s="165"/>
      <c r="E145" s="165"/>
      <c r="F145" s="165"/>
      <c r="H145" s="19"/>
    </row>
    <row r="146" spans="1:8" s="18" customFormat="1" ht="15" customHeight="1">
      <c r="A146" s="135" t="s">
        <v>201</v>
      </c>
      <c r="B146" s="135"/>
      <c r="C146" s="111" t="s">
        <v>248</v>
      </c>
      <c r="D146" s="111" t="s">
        <v>249</v>
      </c>
      <c r="E146" s="111" t="s">
        <v>250</v>
      </c>
      <c r="F146" s="111" t="s">
        <v>251</v>
      </c>
      <c r="H146" s="19"/>
    </row>
    <row r="147" spans="1:8" s="18" customFormat="1" ht="15" customHeight="1">
      <c r="A147" s="183"/>
      <c r="B147" s="184"/>
      <c r="C147" s="106"/>
      <c r="D147" s="107"/>
      <c r="E147" s="110"/>
      <c r="F147" s="112"/>
      <c r="H147" s="19"/>
    </row>
    <row r="148" spans="1:8" s="18" customFormat="1" ht="15" customHeight="1">
      <c r="A148" s="136"/>
      <c r="B148" s="137"/>
      <c r="C148" s="108"/>
      <c r="D148" s="109"/>
      <c r="E148" s="110"/>
      <c r="F148" s="112"/>
      <c r="H148" s="19"/>
    </row>
    <row r="149" spans="1:8" s="18" customFormat="1" ht="15" customHeight="1">
      <c r="A149" s="136"/>
      <c r="B149" s="137"/>
      <c r="C149" s="108"/>
      <c r="D149" s="109"/>
      <c r="E149" s="110"/>
      <c r="F149" s="112"/>
      <c r="H149" s="19"/>
    </row>
    <row r="150" spans="1:8" s="18" customFormat="1" ht="15" customHeight="1">
      <c r="A150" s="136"/>
      <c r="B150" s="137"/>
      <c r="C150" s="108"/>
      <c r="D150" s="109"/>
      <c r="E150" s="110"/>
      <c r="F150" s="112"/>
      <c r="H150" s="19"/>
    </row>
    <row r="151" spans="1:8" s="37" customFormat="1" ht="15" customHeight="1">
      <c r="A151" s="138"/>
      <c r="B151" s="138"/>
      <c r="C151" s="36"/>
      <c r="D151" s="138"/>
      <c r="E151" s="138"/>
      <c r="H151" s="68"/>
    </row>
    <row r="152" spans="1:8" s="97" customFormat="1" ht="15" customHeight="1">
      <c r="A152" s="72" t="s">
        <v>274</v>
      </c>
      <c r="B152" s="72" t="s">
        <v>279</v>
      </c>
      <c r="C152" s="72"/>
      <c r="D152" s="72"/>
      <c r="E152" s="72"/>
      <c r="H152" s="98"/>
    </row>
    <row r="153" spans="1:8" s="37" customFormat="1" ht="15" customHeight="1">
      <c r="A153" s="36"/>
      <c r="B153" s="36"/>
      <c r="C153" s="36"/>
      <c r="D153" s="36"/>
      <c r="E153" s="36"/>
      <c r="H153" s="68"/>
    </row>
    <row r="154" spans="1:14" s="17" customFormat="1" ht="15" customHeight="1">
      <c r="A154" s="72" t="s">
        <v>270</v>
      </c>
      <c r="B154" s="95" t="s">
        <v>277</v>
      </c>
      <c r="C154" s="73"/>
      <c r="D154" s="73"/>
      <c r="E154" s="73"/>
      <c r="F154" s="73"/>
      <c r="G154" s="73"/>
      <c r="H154" s="96"/>
      <c r="I154" s="73"/>
      <c r="J154" s="73"/>
      <c r="K154" s="73"/>
      <c r="L154" s="73"/>
      <c r="M154" s="73"/>
      <c r="N154" s="16"/>
    </row>
    <row r="155" spans="1:7" ht="15" customHeight="1">
      <c r="A155" s="21" t="s">
        <v>260</v>
      </c>
      <c r="D155" s="121">
        <f>D97</f>
        <v>0</v>
      </c>
      <c r="G155" s="121">
        <f>$D$155</f>
        <v>0</v>
      </c>
    </row>
    <row r="156" spans="1:7" ht="15" customHeight="1">
      <c r="A156" s="43" t="s">
        <v>203</v>
      </c>
      <c r="B156" s="38"/>
      <c r="C156" s="38"/>
      <c r="D156" s="113"/>
      <c r="E156" s="174" t="s">
        <v>246</v>
      </c>
      <c r="F156" s="175"/>
      <c r="G156" s="113"/>
    </row>
    <row r="157" spans="1:7" ht="15" customHeight="1">
      <c r="A157" s="170" t="s">
        <v>205</v>
      </c>
      <c r="B157" s="171"/>
      <c r="C157" s="171"/>
      <c r="D157" s="114"/>
      <c r="E157" s="131" t="s">
        <v>226</v>
      </c>
      <c r="F157" s="132"/>
      <c r="G157" s="101"/>
    </row>
    <row r="158" spans="1:7" ht="15" customHeight="1">
      <c r="A158" s="131" t="s">
        <v>206</v>
      </c>
      <c r="B158" s="132"/>
      <c r="C158" s="132"/>
      <c r="D158" s="101"/>
      <c r="E158" s="172" t="s">
        <v>227</v>
      </c>
      <c r="F158" s="173"/>
      <c r="G158" s="101"/>
    </row>
    <row r="159" spans="1:7" ht="15" customHeight="1">
      <c r="A159" s="131" t="s">
        <v>207</v>
      </c>
      <c r="B159" s="132"/>
      <c r="C159" s="132"/>
      <c r="D159" s="101"/>
      <c r="E159" s="131" t="s">
        <v>228</v>
      </c>
      <c r="F159" s="132"/>
      <c r="G159" s="101"/>
    </row>
    <row r="160" spans="1:7" ht="15" customHeight="1">
      <c r="A160" s="131" t="s">
        <v>208</v>
      </c>
      <c r="B160" s="132"/>
      <c r="C160" s="132"/>
      <c r="D160" s="101"/>
      <c r="E160" s="131" t="s">
        <v>229</v>
      </c>
      <c r="F160" s="132"/>
      <c r="G160" s="101"/>
    </row>
    <row r="161" spans="1:7" ht="15" customHeight="1">
      <c r="A161" s="131" t="s">
        <v>209</v>
      </c>
      <c r="B161" s="132"/>
      <c r="C161" s="132"/>
      <c r="D161" s="101"/>
      <c r="E161" s="131" t="s">
        <v>230</v>
      </c>
      <c r="F161" s="132"/>
      <c r="G161" s="101"/>
    </row>
    <row r="162" spans="1:7" ht="15" customHeight="1">
      <c r="A162" s="170" t="s">
        <v>210</v>
      </c>
      <c r="B162" s="171"/>
      <c r="C162" s="171"/>
      <c r="D162" s="114"/>
      <c r="E162" s="131" t="s">
        <v>231</v>
      </c>
      <c r="F162" s="132"/>
      <c r="G162" s="101"/>
    </row>
    <row r="163" spans="1:7" ht="15" customHeight="1">
      <c r="A163" s="131" t="s">
        <v>211</v>
      </c>
      <c r="B163" s="132"/>
      <c r="C163" s="132"/>
      <c r="D163" s="101"/>
      <c r="E163" s="179" t="s">
        <v>288</v>
      </c>
      <c r="F163" s="180"/>
      <c r="G163" s="115"/>
    </row>
    <row r="164" spans="1:7" ht="15" customHeight="1">
      <c r="A164" s="176" t="s">
        <v>243</v>
      </c>
      <c r="B164" s="177"/>
      <c r="C164" s="177"/>
      <c r="D164" s="178"/>
      <c r="E164" s="131" t="s">
        <v>232</v>
      </c>
      <c r="F164" s="132"/>
      <c r="G164" s="101"/>
    </row>
    <row r="165" spans="1:7" ht="15" customHeight="1">
      <c r="A165" s="176"/>
      <c r="B165" s="177"/>
      <c r="C165" s="177"/>
      <c r="D165" s="178"/>
      <c r="E165" s="131" t="s">
        <v>233</v>
      </c>
      <c r="F165" s="132"/>
      <c r="G165" s="101"/>
    </row>
    <row r="166" spans="1:7" ht="15" customHeight="1">
      <c r="A166" s="131" t="s">
        <v>212</v>
      </c>
      <c r="B166" s="132"/>
      <c r="C166" s="132"/>
      <c r="D166" s="101"/>
      <c r="E166" s="131" t="s">
        <v>234</v>
      </c>
      <c r="F166" s="132"/>
      <c r="G166" s="101"/>
    </row>
    <row r="167" spans="1:7" ht="15" customHeight="1">
      <c r="A167" s="45" t="s">
        <v>213</v>
      </c>
      <c r="B167" s="46"/>
      <c r="C167" s="46"/>
      <c r="D167" s="30">
        <f>D158+D159+D160+D161+D163+D164+D166</f>
        <v>0</v>
      </c>
      <c r="E167" s="131" t="s">
        <v>235</v>
      </c>
      <c r="F167" s="132"/>
      <c r="G167" s="101"/>
    </row>
    <row r="168" spans="1:7" ht="15" customHeight="1">
      <c r="A168" s="44" t="s">
        <v>214</v>
      </c>
      <c r="B168" s="42"/>
      <c r="C168" s="42"/>
      <c r="D168" s="116"/>
      <c r="E168" s="131" t="s">
        <v>236</v>
      </c>
      <c r="F168" s="132"/>
      <c r="G168" s="101"/>
    </row>
    <row r="169" spans="1:7" ht="15" customHeight="1">
      <c r="A169" s="131" t="s">
        <v>215</v>
      </c>
      <c r="B169" s="132"/>
      <c r="C169" s="132"/>
      <c r="D169" s="101"/>
      <c r="E169" s="131" t="s">
        <v>237</v>
      </c>
      <c r="F169" s="132"/>
      <c r="G169" s="101"/>
    </row>
    <row r="170" spans="1:7" ht="15" customHeight="1">
      <c r="A170" s="131" t="s">
        <v>216</v>
      </c>
      <c r="B170" s="132"/>
      <c r="C170" s="132"/>
      <c r="D170" s="101"/>
      <c r="E170" s="131" t="s">
        <v>238</v>
      </c>
      <c r="F170" s="132"/>
      <c r="G170" s="101"/>
    </row>
    <row r="171" spans="1:7" ht="15" customHeight="1">
      <c r="A171" s="131" t="s">
        <v>217</v>
      </c>
      <c r="B171" s="132"/>
      <c r="C171" s="132"/>
      <c r="D171" s="101"/>
      <c r="E171" s="51" t="s">
        <v>259</v>
      </c>
      <c r="F171" s="52"/>
      <c r="G171" s="101"/>
    </row>
    <row r="172" spans="1:7" ht="15" customHeight="1">
      <c r="A172" s="131" t="s">
        <v>218</v>
      </c>
      <c r="B172" s="132"/>
      <c r="C172" s="132"/>
      <c r="D172" s="101"/>
      <c r="E172" s="131" t="s">
        <v>239</v>
      </c>
      <c r="F172" s="132"/>
      <c r="G172" s="101"/>
    </row>
    <row r="173" spans="1:7" ht="15" customHeight="1">
      <c r="A173" s="131" t="s">
        <v>219</v>
      </c>
      <c r="B173" s="132"/>
      <c r="C173" s="132"/>
      <c r="D173" s="101"/>
      <c r="E173" s="131" t="s">
        <v>240</v>
      </c>
      <c r="F173" s="132"/>
      <c r="G173" s="101"/>
    </row>
    <row r="174" spans="1:7" ht="15" customHeight="1">
      <c r="A174" s="139" t="s">
        <v>220</v>
      </c>
      <c r="B174" s="140"/>
      <c r="C174" s="140"/>
      <c r="D174" s="30">
        <f>SUM(D169:D173)</f>
        <v>0</v>
      </c>
      <c r="E174" s="131" t="s">
        <v>241</v>
      </c>
      <c r="F174" s="132"/>
      <c r="G174" s="101"/>
    </row>
    <row r="175" spans="1:7" ht="15" customHeight="1">
      <c r="A175" s="44" t="s">
        <v>221</v>
      </c>
      <c r="B175" s="42"/>
      <c r="C175" s="42"/>
      <c r="D175" s="116"/>
      <c r="E175" s="131" t="s">
        <v>242</v>
      </c>
      <c r="F175" s="132"/>
      <c r="G175" s="103"/>
    </row>
    <row r="176" spans="1:7" ht="15" customHeight="1">
      <c r="A176" s="131" t="s">
        <v>222</v>
      </c>
      <c r="B176" s="132"/>
      <c r="C176" s="132"/>
      <c r="D176" s="101"/>
      <c r="E176" s="139" t="s">
        <v>245</v>
      </c>
      <c r="F176" s="140"/>
      <c r="G176" s="30">
        <f>G157+G158+G159+G160+G161+G162+G164+G165+G166+G167+G168+G169+G170+G171+G172+G173+G174+G175</f>
        <v>0</v>
      </c>
    </row>
    <row r="177" spans="1:7" ht="15" customHeight="1">
      <c r="A177" s="131" t="s">
        <v>223</v>
      </c>
      <c r="B177" s="132"/>
      <c r="C177" s="132"/>
      <c r="D177" s="101"/>
      <c r="G177" s="48"/>
    </row>
    <row r="178" spans="1:7" ht="15" customHeight="1">
      <c r="A178" s="131" t="s">
        <v>224</v>
      </c>
      <c r="B178" s="132"/>
      <c r="C178" s="132"/>
      <c r="D178" s="101"/>
      <c r="E178" s="141" t="s">
        <v>247</v>
      </c>
      <c r="F178" s="142"/>
      <c r="G178" s="166">
        <f>D180-G176</f>
        <v>0</v>
      </c>
    </row>
    <row r="179" spans="1:7" ht="15" customHeight="1">
      <c r="A179" s="45" t="s">
        <v>225</v>
      </c>
      <c r="B179" s="46"/>
      <c r="C179" s="46"/>
      <c r="D179" s="30">
        <f>SUM(D176:D178)</f>
        <v>0</v>
      </c>
      <c r="E179" s="143"/>
      <c r="F179" s="144"/>
      <c r="G179" s="167"/>
    </row>
    <row r="180" spans="1:4" ht="15" customHeight="1">
      <c r="A180" s="133" t="s">
        <v>244</v>
      </c>
      <c r="B180" s="134"/>
      <c r="C180" s="134"/>
      <c r="D180" s="49">
        <f>+D167+D174+D179</f>
        <v>0</v>
      </c>
    </row>
    <row r="181" spans="1:4" ht="15" customHeight="1">
      <c r="A181" s="54"/>
      <c r="B181" s="54"/>
      <c r="C181" s="54"/>
      <c r="D181" s="55"/>
    </row>
    <row r="182" spans="1:7" ht="15" customHeight="1">
      <c r="A182" s="21" t="s">
        <v>175</v>
      </c>
      <c r="D182" s="121">
        <f>$D$155</f>
        <v>0</v>
      </c>
      <c r="E182" s="21" t="s">
        <v>176</v>
      </c>
      <c r="F182" s="21"/>
      <c r="G182" s="121">
        <f>$D$155</f>
        <v>0</v>
      </c>
    </row>
    <row r="183" spans="1:7" ht="15" customHeight="1">
      <c r="A183" s="125" t="s">
        <v>169</v>
      </c>
      <c r="B183" s="126"/>
      <c r="C183" s="127"/>
      <c r="D183" s="102"/>
      <c r="E183" s="56" t="s">
        <v>198</v>
      </c>
      <c r="F183" s="57"/>
      <c r="G183" s="102"/>
    </row>
    <row r="184" spans="1:7" ht="15" customHeight="1">
      <c r="A184" s="125" t="s">
        <v>272</v>
      </c>
      <c r="B184" s="126"/>
      <c r="C184" s="127"/>
      <c r="D184" s="102"/>
      <c r="E184" s="56" t="s">
        <v>177</v>
      </c>
      <c r="F184" s="57"/>
      <c r="G184" s="102"/>
    </row>
    <row r="185" spans="1:7" ht="15" customHeight="1">
      <c r="A185" s="125" t="s">
        <v>170</v>
      </c>
      <c r="B185" s="126"/>
      <c r="C185" s="127"/>
      <c r="D185" s="102"/>
      <c r="E185" s="56" t="s">
        <v>178</v>
      </c>
      <c r="F185" s="57"/>
      <c r="G185" s="102"/>
    </row>
    <row r="186" spans="1:7" ht="15" customHeight="1">
      <c r="A186" s="125" t="s">
        <v>182</v>
      </c>
      <c r="B186" s="126"/>
      <c r="C186" s="127"/>
      <c r="D186" s="102"/>
      <c r="E186" s="58" t="s">
        <v>264</v>
      </c>
      <c r="F186" s="57"/>
      <c r="G186" s="30">
        <f>G183+G184+G185</f>
        <v>0</v>
      </c>
    </row>
    <row r="187" spans="1:7" ht="15" customHeight="1">
      <c r="A187" s="128" t="s">
        <v>261</v>
      </c>
      <c r="B187" s="129"/>
      <c r="C187" s="130"/>
      <c r="D187" s="30">
        <f>D183+D184+D185+D186</f>
        <v>0</v>
      </c>
      <c r="E187" s="56" t="s">
        <v>180</v>
      </c>
      <c r="F187" s="57"/>
      <c r="G187" s="102"/>
    </row>
    <row r="188" spans="1:7" ht="15" customHeight="1">
      <c r="A188" s="125" t="s">
        <v>171</v>
      </c>
      <c r="B188" s="126"/>
      <c r="C188" s="127"/>
      <c r="D188" s="102"/>
      <c r="E188" s="56" t="s">
        <v>181</v>
      </c>
      <c r="F188" s="57"/>
      <c r="G188" s="102"/>
    </row>
    <row r="189" spans="1:7" ht="15" customHeight="1">
      <c r="A189" s="125" t="s">
        <v>172</v>
      </c>
      <c r="B189" s="126"/>
      <c r="C189" s="127"/>
      <c r="D189" s="102"/>
      <c r="E189" s="56" t="s">
        <v>183</v>
      </c>
      <c r="F189" s="57"/>
      <c r="G189" s="102"/>
    </row>
    <row r="190" spans="1:7" ht="15" customHeight="1">
      <c r="A190" s="128" t="s">
        <v>262</v>
      </c>
      <c r="B190" s="129"/>
      <c r="C190" s="130"/>
      <c r="D190" s="30">
        <f>D188+D189</f>
        <v>0</v>
      </c>
      <c r="E190" s="56" t="s">
        <v>184</v>
      </c>
      <c r="F190" s="57"/>
      <c r="G190" s="102"/>
    </row>
    <row r="191" spans="1:7" ht="15" customHeight="1">
      <c r="A191" s="128" t="s">
        <v>263</v>
      </c>
      <c r="B191" s="129"/>
      <c r="C191" s="130"/>
      <c r="D191" s="30">
        <f>D187+D190</f>
        <v>0</v>
      </c>
      <c r="E191" s="58" t="s">
        <v>265</v>
      </c>
      <c r="F191" s="57"/>
      <c r="G191" s="30">
        <f>G187+G188+G189+G190</f>
        <v>0</v>
      </c>
    </row>
    <row r="192" spans="1:7" ht="15" customHeight="1">
      <c r="A192" s="32"/>
      <c r="B192" s="32"/>
      <c r="C192" s="32"/>
      <c r="E192" s="56" t="s">
        <v>191</v>
      </c>
      <c r="F192" s="57"/>
      <c r="G192" s="102"/>
    </row>
    <row r="193" spans="5:7" ht="15" customHeight="1">
      <c r="E193" s="56" t="s">
        <v>194</v>
      </c>
      <c r="F193" s="57"/>
      <c r="G193" s="102"/>
    </row>
    <row r="194" spans="5:7" ht="15" customHeight="1">
      <c r="E194" s="56" t="s">
        <v>192</v>
      </c>
      <c r="F194" s="57"/>
      <c r="G194" s="102"/>
    </row>
    <row r="195" spans="5:7" ht="15" customHeight="1">
      <c r="E195" s="58" t="s">
        <v>266</v>
      </c>
      <c r="F195" s="57"/>
      <c r="G195" s="30">
        <f>G192+G193+G194</f>
        <v>0</v>
      </c>
    </row>
    <row r="196" spans="5:7" ht="15" customHeight="1">
      <c r="E196" s="58" t="s">
        <v>267</v>
      </c>
      <c r="F196" s="57"/>
      <c r="G196" s="30">
        <f>G186+G191+G195</f>
        <v>0</v>
      </c>
    </row>
    <row r="197" spans="1:7" ht="15" customHeight="1">
      <c r="A197" s="29"/>
      <c r="E197" s="70"/>
      <c r="F197" s="71"/>
      <c r="G197" s="55"/>
    </row>
    <row r="198" spans="5:7" ht="15" customHeight="1">
      <c r="E198" s="70"/>
      <c r="F198" s="71"/>
      <c r="G198" s="55"/>
    </row>
    <row r="199" spans="1:14" s="17" customFormat="1" ht="15" customHeight="1">
      <c r="A199" s="72" t="s">
        <v>271</v>
      </c>
      <c r="B199" s="95" t="s">
        <v>278</v>
      </c>
      <c r="C199" s="73"/>
      <c r="D199" s="73"/>
      <c r="E199" s="73"/>
      <c r="F199" s="73"/>
      <c r="G199" s="73"/>
      <c r="H199" s="96"/>
      <c r="I199" s="73"/>
      <c r="J199" s="73"/>
      <c r="K199" s="73"/>
      <c r="L199" s="73"/>
      <c r="M199" s="73"/>
      <c r="N199" s="16"/>
    </row>
    <row r="200" spans="1:7" ht="25.5" customHeight="1">
      <c r="A200" s="21" t="s">
        <v>260</v>
      </c>
      <c r="D200" s="121">
        <f>D98</f>
        <v>0</v>
      </c>
      <c r="G200" s="121">
        <f>$D$200</f>
        <v>0</v>
      </c>
    </row>
    <row r="201" spans="1:7" ht="13.5">
      <c r="A201" s="43" t="s">
        <v>203</v>
      </c>
      <c r="B201" s="38"/>
      <c r="C201" s="38"/>
      <c r="D201" s="117"/>
      <c r="E201" s="174" t="s">
        <v>246</v>
      </c>
      <c r="F201" s="175"/>
      <c r="G201" s="117"/>
    </row>
    <row r="202" spans="1:7" ht="15" customHeight="1">
      <c r="A202" s="170" t="s">
        <v>205</v>
      </c>
      <c r="B202" s="171"/>
      <c r="C202" s="171"/>
      <c r="D202" s="114"/>
      <c r="E202" s="131" t="s">
        <v>226</v>
      </c>
      <c r="F202" s="132"/>
      <c r="G202" s="101"/>
    </row>
    <row r="203" spans="1:7" ht="15" customHeight="1">
      <c r="A203" s="131" t="s">
        <v>206</v>
      </c>
      <c r="B203" s="132"/>
      <c r="C203" s="132"/>
      <c r="D203" s="101"/>
      <c r="E203" s="172" t="s">
        <v>227</v>
      </c>
      <c r="F203" s="173"/>
      <c r="G203" s="101"/>
    </row>
    <row r="204" spans="1:7" ht="15" customHeight="1">
      <c r="A204" s="131" t="s">
        <v>207</v>
      </c>
      <c r="B204" s="132"/>
      <c r="C204" s="132"/>
      <c r="D204" s="101"/>
      <c r="E204" s="131" t="s">
        <v>228</v>
      </c>
      <c r="F204" s="132"/>
      <c r="G204" s="101"/>
    </row>
    <row r="205" spans="1:7" ht="15" customHeight="1">
      <c r="A205" s="131" t="s">
        <v>208</v>
      </c>
      <c r="B205" s="132"/>
      <c r="C205" s="132"/>
      <c r="D205" s="101"/>
      <c r="E205" s="131" t="s">
        <v>229</v>
      </c>
      <c r="F205" s="132"/>
      <c r="G205" s="101"/>
    </row>
    <row r="206" spans="1:7" ht="15" customHeight="1">
      <c r="A206" s="131" t="s">
        <v>209</v>
      </c>
      <c r="B206" s="132"/>
      <c r="C206" s="132"/>
      <c r="D206" s="101"/>
      <c r="E206" s="131" t="s">
        <v>230</v>
      </c>
      <c r="F206" s="132"/>
      <c r="G206" s="101"/>
    </row>
    <row r="207" spans="1:7" ht="15" customHeight="1">
      <c r="A207" s="170" t="s">
        <v>210</v>
      </c>
      <c r="B207" s="171"/>
      <c r="C207" s="171"/>
      <c r="D207" s="114"/>
      <c r="E207" s="131" t="s">
        <v>231</v>
      </c>
      <c r="F207" s="132"/>
      <c r="G207" s="101"/>
    </row>
    <row r="208" spans="1:7" ht="15" customHeight="1">
      <c r="A208" s="131" t="s">
        <v>211</v>
      </c>
      <c r="B208" s="132"/>
      <c r="C208" s="132"/>
      <c r="D208" s="101"/>
      <c r="E208" s="179" t="s">
        <v>288</v>
      </c>
      <c r="F208" s="180"/>
      <c r="G208" s="115"/>
    </row>
    <row r="209" spans="1:7" ht="15" customHeight="1">
      <c r="A209" s="176" t="s">
        <v>243</v>
      </c>
      <c r="B209" s="177"/>
      <c r="C209" s="177"/>
      <c r="D209" s="178"/>
      <c r="E209" s="131" t="s">
        <v>232</v>
      </c>
      <c r="F209" s="132"/>
      <c r="G209" s="101"/>
    </row>
    <row r="210" spans="1:7" ht="13.5">
      <c r="A210" s="176"/>
      <c r="B210" s="177"/>
      <c r="C210" s="177"/>
      <c r="D210" s="178"/>
      <c r="E210" s="131" t="s">
        <v>233</v>
      </c>
      <c r="F210" s="132"/>
      <c r="G210" s="101"/>
    </row>
    <row r="211" spans="1:7" ht="15" customHeight="1">
      <c r="A211" s="131" t="s">
        <v>212</v>
      </c>
      <c r="B211" s="132"/>
      <c r="C211" s="132"/>
      <c r="D211" s="101"/>
      <c r="E211" s="131" t="s">
        <v>234</v>
      </c>
      <c r="F211" s="132"/>
      <c r="G211" s="101"/>
    </row>
    <row r="212" spans="1:7" ht="15" customHeight="1">
      <c r="A212" s="45" t="s">
        <v>213</v>
      </c>
      <c r="B212" s="46"/>
      <c r="C212" s="46"/>
      <c r="D212" s="30">
        <f>D203+D204+D205+D206+D208+D209+D211</f>
        <v>0</v>
      </c>
      <c r="E212" s="131" t="s">
        <v>235</v>
      </c>
      <c r="F212" s="132"/>
      <c r="G212" s="101"/>
    </row>
    <row r="213" spans="1:7" ht="13.5">
      <c r="A213" s="44" t="s">
        <v>214</v>
      </c>
      <c r="B213" s="42"/>
      <c r="C213" s="42"/>
      <c r="D213" s="116"/>
      <c r="E213" s="131" t="s">
        <v>236</v>
      </c>
      <c r="F213" s="132"/>
      <c r="G213" s="101"/>
    </row>
    <row r="214" spans="1:7" ht="15" customHeight="1">
      <c r="A214" s="131" t="s">
        <v>215</v>
      </c>
      <c r="B214" s="132"/>
      <c r="C214" s="132"/>
      <c r="D214" s="101"/>
      <c r="E214" s="131" t="s">
        <v>237</v>
      </c>
      <c r="F214" s="132"/>
      <c r="G214" s="101"/>
    </row>
    <row r="215" spans="1:7" ht="15" customHeight="1">
      <c r="A215" s="131" t="s">
        <v>216</v>
      </c>
      <c r="B215" s="132"/>
      <c r="C215" s="132"/>
      <c r="D215" s="101"/>
      <c r="E215" s="131" t="s">
        <v>238</v>
      </c>
      <c r="F215" s="132"/>
      <c r="G215" s="101"/>
    </row>
    <row r="216" spans="1:7" ht="15" customHeight="1">
      <c r="A216" s="131" t="s">
        <v>217</v>
      </c>
      <c r="B216" s="132"/>
      <c r="C216" s="132"/>
      <c r="D216" s="101"/>
      <c r="E216" s="51" t="s">
        <v>259</v>
      </c>
      <c r="F216" s="52"/>
      <c r="G216" s="101"/>
    </row>
    <row r="217" spans="1:7" ht="15" customHeight="1">
      <c r="A217" s="131" t="s">
        <v>218</v>
      </c>
      <c r="B217" s="132"/>
      <c r="C217" s="132"/>
      <c r="D217" s="101"/>
      <c r="E217" s="131" t="s">
        <v>239</v>
      </c>
      <c r="F217" s="132"/>
      <c r="G217" s="101"/>
    </row>
    <row r="218" spans="1:7" ht="15" customHeight="1">
      <c r="A218" s="131" t="s">
        <v>219</v>
      </c>
      <c r="B218" s="132"/>
      <c r="C218" s="132"/>
      <c r="D218" s="101"/>
      <c r="E218" s="131" t="s">
        <v>240</v>
      </c>
      <c r="F218" s="132"/>
      <c r="G218" s="101"/>
    </row>
    <row r="219" spans="1:7" ht="15" customHeight="1">
      <c r="A219" s="139" t="s">
        <v>220</v>
      </c>
      <c r="B219" s="140"/>
      <c r="C219" s="140"/>
      <c r="D219" s="30">
        <f>SUM(D214:D218)</f>
        <v>0</v>
      </c>
      <c r="E219" s="131" t="s">
        <v>241</v>
      </c>
      <c r="F219" s="132"/>
      <c r="G219" s="101"/>
    </row>
    <row r="220" spans="1:7" ht="15" customHeight="1">
      <c r="A220" s="44" t="s">
        <v>221</v>
      </c>
      <c r="B220" s="42"/>
      <c r="C220" s="42"/>
      <c r="D220" s="116"/>
      <c r="E220" s="131" t="s">
        <v>242</v>
      </c>
      <c r="F220" s="132"/>
      <c r="G220" s="103"/>
    </row>
    <row r="221" spans="1:7" ht="13.5">
      <c r="A221" s="131" t="s">
        <v>222</v>
      </c>
      <c r="B221" s="132"/>
      <c r="C221" s="132"/>
      <c r="D221" s="101"/>
      <c r="E221" s="139" t="s">
        <v>245</v>
      </c>
      <c r="F221" s="140"/>
      <c r="G221" s="30">
        <f>G202+G203+G204+G205+G206+G207+G209+G210+G211+G212+G213+G214+G215+G216+G217+G218+G219+G220</f>
        <v>0</v>
      </c>
    </row>
    <row r="222" spans="1:7" ht="13.5">
      <c r="A222" s="131" t="s">
        <v>223</v>
      </c>
      <c r="B222" s="132"/>
      <c r="C222" s="132"/>
      <c r="D222" s="101"/>
      <c r="G222" s="48"/>
    </row>
    <row r="223" spans="1:7" ht="15" customHeight="1">
      <c r="A223" s="131" t="s">
        <v>224</v>
      </c>
      <c r="B223" s="132"/>
      <c r="C223" s="132"/>
      <c r="D223" s="101"/>
      <c r="E223" s="141" t="s">
        <v>247</v>
      </c>
      <c r="F223" s="142"/>
      <c r="G223" s="166">
        <f>D225-G221</f>
        <v>0</v>
      </c>
    </row>
    <row r="224" spans="1:7" ht="15" customHeight="1">
      <c r="A224" s="45" t="s">
        <v>225</v>
      </c>
      <c r="B224" s="46"/>
      <c r="C224" s="46"/>
      <c r="D224" s="30">
        <f>SUM(D221:D223)</f>
        <v>0</v>
      </c>
      <c r="E224" s="143"/>
      <c r="F224" s="144"/>
      <c r="G224" s="167"/>
    </row>
    <row r="225" spans="1:4" ht="27.75" customHeight="1">
      <c r="A225" s="133" t="s">
        <v>244</v>
      </c>
      <c r="B225" s="134"/>
      <c r="C225" s="134"/>
      <c r="D225" s="49">
        <f>+D212+D219+D224</f>
        <v>0</v>
      </c>
    </row>
    <row r="226" spans="1:4" ht="15.75" customHeight="1">
      <c r="A226" s="54"/>
      <c r="B226" s="54"/>
      <c r="C226" s="54"/>
      <c r="D226" s="55"/>
    </row>
    <row r="227" spans="1:7" ht="20.25" customHeight="1">
      <c r="A227" s="21" t="s">
        <v>175</v>
      </c>
      <c r="D227" s="121">
        <f>$D$200</f>
        <v>0</v>
      </c>
      <c r="E227" s="21" t="s">
        <v>176</v>
      </c>
      <c r="F227" s="21"/>
      <c r="G227" s="121">
        <f>$D$200</f>
        <v>0</v>
      </c>
    </row>
    <row r="228" spans="1:7" ht="13.5">
      <c r="A228" s="125" t="s">
        <v>169</v>
      </c>
      <c r="B228" s="126"/>
      <c r="C228" s="127"/>
      <c r="D228" s="102"/>
      <c r="E228" s="56" t="s">
        <v>198</v>
      </c>
      <c r="F228" s="57"/>
      <c r="G228" s="102"/>
    </row>
    <row r="229" spans="1:7" ht="13.5">
      <c r="A229" s="125" t="s">
        <v>272</v>
      </c>
      <c r="B229" s="126"/>
      <c r="C229" s="127"/>
      <c r="D229" s="102"/>
      <c r="E229" s="56" t="s">
        <v>177</v>
      </c>
      <c r="F229" s="57"/>
      <c r="G229" s="102"/>
    </row>
    <row r="230" spans="1:7" ht="13.5">
      <c r="A230" s="125" t="s">
        <v>170</v>
      </c>
      <c r="B230" s="126"/>
      <c r="C230" s="127"/>
      <c r="D230" s="102"/>
      <c r="E230" s="56" t="s">
        <v>178</v>
      </c>
      <c r="F230" s="57"/>
      <c r="G230" s="102"/>
    </row>
    <row r="231" spans="1:7" ht="13.5">
      <c r="A231" s="125" t="s">
        <v>182</v>
      </c>
      <c r="B231" s="126"/>
      <c r="C231" s="127"/>
      <c r="D231" s="102"/>
      <c r="E231" s="58" t="s">
        <v>264</v>
      </c>
      <c r="F231" s="57"/>
      <c r="G231" s="30">
        <f>G228+G229+G230</f>
        <v>0</v>
      </c>
    </row>
    <row r="232" spans="1:7" ht="13.5">
      <c r="A232" s="128" t="s">
        <v>261</v>
      </c>
      <c r="B232" s="129"/>
      <c r="C232" s="130"/>
      <c r="D232" s="30">
        <f>D228+D229+D230+D231</f>
        <v>0</v>
      </c>
      <c r="E232" s="56" t="s">
        <v>180</v>
      </c>
      <c r="F232" s="57"/>
      <c r="G232" s="102"/>
    </row>
    <row r="233" spans="1:7" ht="13.5">
      <c r="A233" s="125" t="s">
        <v>171</v>
      </c>
      <c r="B233" s="126"/>
      <c r="C233" s="127"/>
      <c r="D233" s="102"/>
      <c r="E233" s="56" t="s">
        <v>181</v>
      </c>
      <c r="F233" s="57"/>
      <c r="G233" s="102"/>
    </row>
    <row r="234" spans="1:7" ht="13.5">
      <c r="A234" s="125" t="s">
        <v>172</v>
      </c>
      <c r="B234" s="126"/>
      <c r="C234" s="127"/>
      <c r="D234" s="102"/>
      <c r="E234" s="56" t="s">
        <v>183</v>
      </c>
      <c r="F234" s="57"/>
      <c r="G234" s="102"/>
    </row>
    <row r="235" spans="1:7" ht="13.5">
      <c r="A235" s="128" t="s">
        <v>262</v>
      </c>
      <c r="B235" s="129"/>
      <c r="C235" s="130"/>
      <c r="D235" s="30">
        <f>D233+D234</f>
        <v>0</v>
      </c>
      <c r="E235" s="56" t="s">
        <v>184</v>
      </c>
      <c r="F235" s="57"/>
      <c r="G235" s="102"/>
    </row>
    <row r="236" spans="1:7" ht="13.5">
      <c r="A236" s="128" t="s">
        <v>263</v>
      </c>
      <c r="B236" s="129"/>
      <c r="C236" s="130"/>
      <c r="D236" s="30">
        <f>D232+D235</f>
        <v>0</v>
      </c>
      <c r="E236" s="58" t="s">
        <v>265</v>
      </c>
      <c r="F236" s="57"/>
      <c r="G236" s="30">
        <f>G232+G233+G234+G235</f>
        <v>0</v>
      </c>
    </row>
    <row r="237" spans="1:7" ht="13.5">
      <c r="A237" s="32"/>
      <c r="B237" s="32"/>
      <c r="C237" s="32"/>
      <c r="E237" s="56" t="s">
        <v>191</v>
      </c>
      <c r="F237" s="57"/>
      <c r="G237" s="102"/>
    </row>
    <row r="238" spans="5:7" ht="13.5">
      <c r="E238" s="56" t="s">
        <v>194</v>
      </c>
      <c r="F238" s="57"/>
      <c r="G238" s="102"/>
    </row>
    <row r="239" spans="5:7" ht="13.5">
      <c r="E239" s="56" t="s">
        <v>192</v>
      </c>
      <c r="F239" s="57"/>
      <c r="G239" s="102"/>
    </row>
    <row r="240" spans="5:7" ht="13.5">
      <c r="E240" s="58" t="s">
        <v>266</v>
      </c>
      <c r="F240" s="57"/>
      <c r="G240" s="30">
        <f>G237+G238+G239</f>
        <v>0</v>
      </c>
    </row>
    <row r="241" spans="5:7" ht="13.5">
      <c r="E241" s="58" t="s">
        <v>267</v>
      </c>
      <c r="F241" s="57"/>
      <c r="G241" s="30">
        <f>G231+G236+G240</f>
        <v>0</v>
      </c>
    </row>
    <row r="242" spans="1:7" ht="13.5">
      <c r="A242" s="29"/>
      <c r="E242" s="70"/>
      <c r="F242" s="71"/>
      <c r="G242" s="55"/>
    </row>
    <row r="243" spans="1:7" ht="13.5">
      <c r="A243" s="29"/>
      <c r="E243" s="70"/>
      <c r="F243" s="71"/>
      <c r="G243" s="55"/>
    </row>
    <row r="244" spans="1:14" ht="15" customHeight="1">
      <c r="A244" s="72" t="s">
        <v>275</v>
      </c>
      <c r="B244" s="73"/>
      <c r="C244" s="73"/>
      <c r="D244" s="73"/>
      <c r="E244" s="73"/>
      <c r="F244" s="25"/>
      <c r="G244" s="25"/>
      <c r="H244" s="59"/>
      <c r="I244" s="25"/>
      <c r="J244" s="25"/>
      <c r="K244" s="25"/>
      <c r="L244" s="25"/>
      <c r="M244" s="25"/>
      <c r="N244" s="2"/>
    </row>
    <row r="245" spans="1:14" ht="15" customHeight="1">
      <c r="A245" s="72"/>
      <c r="B245" s="73"/>
      <c r="C245" s="73"/>
      <c r="D245" s="73"/>
      <c r="E245" s="73"/>
      <c r="F245" s="25"/>
      <c r="G245" s="25"/>
      <c r="H245" s="59"/>
      <c r="I245" s="25"/>
      <c r="J245" s="25"/>
      <c r="K245" s="25"/>
      <c r="L245" s="25"/>
      <c r="M245" s="25"/>
      <c r="N245" s="2"/>
    </row>
    <row r="246" spans="1:7" ht="25.5" customHeight="1">
      <c r="A246" s="21" t="s">
        <v>260</v>
      </c>
      <c r="D246" s="119" t="s">
        <v>204</v>
      </c>
      <c r="G246" s="119" t="s">
        <v>204</v>
      </c>
    </row>
    <row r="247" spans="1:7" ht="13.5">
      <c r="A247" s="43" t="s">
        <v>203</v>
      </c>
      <c r="B247" s="38"/>
      <c r="C247" s="38"/>
      <c r="D247" s="117"/>
      <c r="E247" s="174" t="s">
        <v>246</v>
      </c>
      <c r="F247" s="175"/>
      <c r="G247" s="118"/>
    </row>
    <row r="248" spans="1:7" ht="15" customHeight="1">
      <c r="A248" s="170" t="s">
        <v>205</v>
      </c>
      <c r="B248" s="171"/>
      <c r="C248" s="171"/>
      <c r="D248" s="114"/>
      <c r="E248" s="131" t="s">
        <v>226</v>
      </c>
      <c r="F248" s="132"/>
      <c r="G248" s="101"/>
    </row>
    <row r="249" spans="1:7" ht="15" customHeight="1">
      <c r="A249" s="131" t="s">
        <v>206</v>
      </c>
      <c r="B249" s="132"/>
      <c r="C249" s="132"/>
      <c r="D249" s="101"/>
      <c r="E249" s="172" t="s">
        <v>227</v>
      </c>
      <c r="F249" s="173"/>
      <c r="G249" s="101"/>
    </row>
    <row r="250" spans="1:7" ht="15" customHeight="1">
      <c r="A250" s="131" t="s">
        <v>207</v>
      </c>
      <c r="B250" s="132"/>
      <c r="C250" s="132"/>
      <c r="D250" s="101"/>
      <c r="E250" s="131" t="s">
        <v>228</v>
      </c>
      <c r="F250" s="132"/>
      <c r="G250" s="101"/>
    </row>
    <row r="251" spans="1:7" ht="15" customHeight="1">
      <c r="A251" s="131" t="s">
        <v>208</v>
      </c>
      <c r="B251" s="132"/>
      <c r="C251" s="132"/>
      <c r="D251" s="101"/>
      <c r="E251" s="131" t="s">
        <v>229</v>
      </c>
      <c r="F251" s="132"/>
      <c r="G251" s="101"/>
    </row>
    <row r="252" spans="1:7" ht="15" customHeight="1">
      <c r="A252" s="131" t="s">
        <v>209</v>
      </c>
      <c r="B252" s="132"/>
      <c r="C252" s="132"/>
      <c r="D252" s="101"/>
      <c r="E252" s="131" t="s">
        <v>230</v>
      </c>
      <c r="F252" s="132"/>
      <c r="G252" s="101"/>
    </row>
    <row r="253" spans="1:7" ht="15" customHeight="1">
      <c r="A253" s="170" t="s">
        <v>210</v>
      </c>
      <c r="B253" s="171"/>
      <c r="C253" s="171"/>
      <c r="D253" s="114"/>
      <c r="E253" s="131" t="s">
        <v>231</v>
      </c>
      <c r="F253" s="132"/>
      <c r="G253" s="101"/>
    </row>
    <row r="254" spans="1:7" ht="15" customHeight="1">
      <c r="A254" s="131" t="s">
        <v>211</v>
      </c>
      <c r="B254" s="132"/>
      <c r="C254" s="132"/>
      <c r="D254" s="101"/>
      <c r="E254" s="179" t="s">
        <v>288</v>
      </c>
      <c r="F254" s="180"/>
      <c r="G254" s="115"/>
    </row>
    <row r="255" spans="1:7" ht="15" customHeight="1">
      <c r="A255" s="176" t="s">
        <v>243</v>
      </c>
      <c r="B255" s="177"/>
      <c r="C255" s="177"/>
      <c r="D255" s="178"/>
      <c r="E255" s="131" t="s">
        <v>232</v>
      </c>
      <c r="F255" s="132"/>
      <c r="G255" s="101"/>
    </row>
    <row r="256" spans="1:7" ht="13.5">
      <c r="A256" s="176"/>
      <c r="B256" s="177"/>
      <c r="C256" s="177"/>
      <c r="D256" s="178"/>
      <c r="E256" s="131" t="s">
        <v>233</v>
      </c>
      <c r="F256" s="132"/>
      <c r="G256" s="101"/>
    </row>
    <row r="257" spans="1:7" ht="15" customHeight="1">
      <c r="A257" s="131" t="s">
        <v>212</v>
      </c>
      <c r="B257" s="132"/>
      <c r="C257" s="132"/>
      <c r="D257" s="101"/>
      <c r="E257" s="131" t="s">
        <v>234</v>
      </c>
      <c r="F257" s="132"/>
      <c r="G257" s="101"/>
    </row>
    <row r="258" spans="1:7" ht="15" customHeight="1">
      <c r="A258" s="45" t="s">
        <v>213</v>
      </c>
      <c r="B258" s="46"/>
      <c r="C258" s="46"/>
      <c r="D258" s="30">
        <f>D249+D250+D251+D252+D254+D255+D257</f>
        <v>0</v>
      </c>
      <c r="E258" s="131" t="s">
        <v>235</v>
      </c>
      <c r="F258" s="132"/>
      <c r="G258" s="101"/>
    </row>
    <row r="259" spans="1:7" ht="13.5">
      <c r="A259" s="44" t="s">
        <v>214</v>
      </c>
      <c r="B259" s="42"/>
      <c r="C259" s="42"/>
      <c r="D259" s="116"/>
      <c r="E259" s="131" t="s">
        <v>236</v>
      </c>
      <c r="F259" s="132"/>
      <c r="G259" s="101"/>
    </row>
    <row r="260" spans="1:7" ht="15" customHeight="1">
      <c r="A260" s="131" t="s">
        <v>215</v>
      </c>
      <c r="B260" s="132"/>
      <c r="C260" s="132"/>
      <c r="D260" s="101"/>
      <c r="E260" s="131" t="s">
        <v>237</v>
      </c>
      <c r="F260" s="132"/>
      <c r="G260" s="101"/>
    </row>
    <row r="261" spans="1:7" ht="15" customHeight="1">
      <c r="A261" s="131" t="s">
        <v>216</v>
      </c>
      <c r="B261" s="132"/>
      <c r="C261" s="132"/>
      <c r="D261" s="101"/>
      <c r="E261" s="131" t="s">
        <v>238</v>
      </c>
      <c r="F261" s="132"/>
      <c r="G261" s="101"/>
    </row>
    <row r="262" spans="1:7" ht="15" customHeight="1">
      <c r="A262" s="131" t="s">
        <v>217</v>
      </c>
      <c r="B262" s="132"/>
      <c r="C262" s="132"/>
      <c r="D262" s="101"/>
      <c r="E262" s="51" t="s">
        <v>259</v>
      </c>
      <c r="F262" s="52"/>
      <c r="G262" s="101"/>
    </row>
    <row r="263" spans="1:7" ht="15" customHeight="1">
      <c r="A263" s="131" t="s">
        <v>218</v>
      </c>
      <c r="B263" s="132"/>
      <c r="C263" s="132"/>
      <c r="D263" s="101"/>
      <c r="E263" s="131" t="s">
        <v>239</v>
      </c>
      <c r="F263" s="132"/>
      <c r="G263" s="101"/>
    </row>
    <row r="264" spans="1:7" ht="15" customHeight="1">
      <c r="A264" s="131" t="s">
        <v>219</v>
      </c>
      <c r="B264" s="132"/>
      <c r="C264" s="132"/>
      <c r="D264" s="101"/>
      <c r="E264" s="131" t="s">
        <v>240</v>
      </c>
      <c r="F264" s="132"/>
      <c r="G264" s="101"/>
    </row>
    <row r="265" spans="1:7" ht="15" customHeight="1">
      <c r="A265" s="139" t="s">
        <v>220</v>
      </c>
      <c r="B265" s="140"/>
      <c r="C265" s="140"/>
      <c r="D265" s="30">
        <f>SUM(D260:D264)</f>
        <v>0</v>
      </c>
      <c r="E265" s="131" t="s">
        <v>241</v>
      </c>
      <c r="F265" s="132"/>
      <c r="G265" s="101"/>
    </row>
    <row r="266" spans="1:7" ht="15" customHeight="1">
      <c r="A266" s="44" t="s">
        <v>221</v>
      </c>
      <c r="B266" s="42"/>
      <c r="C266" s="42"/>
      <c r="D266" s="116"/>
      <c r="E266" s="131" t="s">
        <v>242</v>
      </c>
      <c r="F266" s="132"/>
      <c r="G266" s="103"/>
    </row>
    <row r="267" spans="1:7" ht="13.5">
      <c r="A267" s="131" t="s">
        <v>222</v>
      </c>
      <c r="B267" s="132"/>
      <c r="C267" s="132"/>
      <c r="D267" s="101"/>
      <c r="E267" s="139" t="s">
        <v>245</v>
      </c>
      <c r="F267" s="140"/>
      <c r="G267" s="30">
        <f>G248+G249+G250+G251+G252+G253+G255+G256+G257+G258+G259+G260+G261+G262+G263+G264+G265+G266</f>
        <v>0</v>
      </c>
    </row>
    <row r="268" spans="1:7" ht="13.5">
      <c r="A268" s="131" t="s">
        <v>223</v>
      </c>
      <c r="B268" s="132"/>
      <c r="C268" s="132"/>
      <c r="D268" s="101"/>
      <c r="G268" s="48"/>
    </row>
    <row r="269" spans="1:7" ht="15" customHeight="1">
      <c r="A269" s="131" t="s">
        <v>224</v>
      </c>
      <c r="B269" s="132"/>
      <c r="C269" s="132"/>
      <c r="D269" s="101"/>
      <c r="E269" s="141" t="s">
        <v>247</v>
      </c>
      <c r="F269" s="142"/>
      <c r="G269" s="166">
        <f>D271-G267</f>
        <v>0</v>
      </c>
    </row>
    <row r="270" spans="1:7" ht="15" customHeight="1">
      <c r="A270" s="45" t="s">
        <v>225</v>
      </c>
      <c r="B270" s="46"/>
      <c r="C270" s="46"/>
      <c r="D270" s="30">
        <f>SUM(D267:D269)</f>
        <v>0</v>
      </c>
      <c r="E270" s="143"/>
      <c r="F270" s="144"/>
      <c r="G270" s="167"/>
    </row>
    <row r="271" spans="1:4" ht="27.75" customHeight="1">
      <c r="A271" s="133" t="s">
        <v>244</v>
      </c>
      <c r="B271" s="134"/>
      <c r="C271" s="134"/>
      <c r="D271" s="49">
        <f>+D258+D265+D270</f>
        <v>0</v>
      </c>
    </row>
    <row r="272" spans="1:4" ht="15.75" customHeight="1">
      <c r="A272" s="54"/>
      <c r="B272" s="54"/>
      <c r="C272" s="54"/>
      <c r="D272" s="55"/>
    </row>
    <row r="273" spans="1:7" ht="20.25" customHeight="1">
      <c r="A273" s="21" t="s">
        <v>175</v>
      </c>
      <c r="D273" s="119" t="s">
        <v>204</v>
      </c>
      <c r="E273" s="21" t="s">
        <v>176</v>
      </c>
      <c r="F273" s="21"/>
      <c r="G273" s="119" t="s">
        <v>204</v>
      </c>
    </row>
    <row r="274" spans="1:7" ht="13.5">
      <c r="A274" s="125" t="s">
        <v>169</v>
      </c>
      <c r="B274" s="126"/>
      <c r="C274" s="127"/>
      <c r="D274" s="102"/>
      <c r="E274" s="56" t="s">
        <v>198</v>
      </c>
      <c r="F274" s="57"/>
      <c r="G274" s="102"/>
    </row>
    <row r="275" spans="1:7" ht="13.5">
      <c r="A275" s="125" t="s">
        <v>273</v>
      </c>
      <c r="B275" s="126"/>
      <c r="C275" s="127"/>
      <c r="D275" s="102"/>
      <c r="E275" s="56" t="s">
        <v>177</v>
      </c>
      <c r="F275" s="57"/>
      <c r="G275" s="102"/>
    </row>
    <row r="276" spans="1:7" ht="13.5">
      <c r="A276" s="125" t="s">
        <v>170</v>
      </c>
      <c r="B276" s="126"/>
      <c r="C276" s="127"/>
      <c r="D276" s="102"/>
      <c r="E276" s="56" t="s">
        <v>178</v>
      </c>
      <c r="F276" s="57"/>
      <c r="G276" s="102"/>
    </row>
    <row r="277" spans="1:7" ht="13.5">
      <c r="A277" s="125" t="s">
        <v>182</v>
      </c>
      <c r="B277" s="126"/>
      <c r="C277" s="127"/>
      <c r="D277" s="102"/>
      <c r="E277" s="58" t="s">
        <v>264</v>
      </c>
      <c r="F277" s="57"/>
      <c r="G277" s="30">
        <f>G274+G275+G276</f>
        <v>0</v>
      </c>
    </row>
    <row r="278" spans="1:7" ht="13.5">
      <c r="A278" s="128" t="s">
        <v>261</v>
      </c>
      <c r="B278" s="129"/>
      <c r="C278" s="130"/>
      <c r="D278" s="30">
        <f>D274+D275+D276+D277</f>
        <v>0</v>
      </c>
      <c r="E278" s="56" t="s">
        <v>180</v>
      </c>
      <c r="F278" s="57"/>
      <c r="G278" s="102"/>
    </row>
    <row r="279" spans="1:7" ht="13.5">
      <c r="A279" s="125" t="s">
        <v>171</v>
      </c>
      <c r="B279" s="126"/>
      <c r="C279" s="127"/>
      <c r="D279" s="102"/>
      <c r="E279" s="56" t="s">
        <v>181</v>
      </c>
      <c r="F279" s="57"/>
      <c r="G279" s="102"/>
    </row>
    <row r="280" spans="1:7" ht="13.5">
      <c r="A280" s="125" t="s">
        <v>172</v>
      </c>
      <c r="B280" s="126"/>
      <c r="C280" s="127"/>
      <c r="D280" s="102"/>
      <c r="E280" s="56" t="s">
        <v>183</v>
      </c>
      <c r="F280" s="57"/>
      <c r="G280" s="102"/>
    </row>
    <row r="281" spans="1:7" ht="13.5">
      <c r="A281" s="128" t="s">
        <v>262</v>
      </c>
      <c r="B281" s="129"/>
      <c r="C281" s="130"/>
      <c r="D281" s="30">
        <f>D279+D280</f>
        <v>0</v>
      </c>
      <c r="E281" s="56" t="s">
        <v>184</v>
      </c>
      <c r="F281" s="57"/>
      <c r="G281" s="102"/>
    </row>
    <row r="282" spans="1:7" ht="13.5">
      <c r="A282" s="128" t="s">
        <v>263</v>
      </c>
      <c r="B282" s="129"/>
      <c r="C282" s="130"/>
      <c r="D282" s="30">
        <f>D278+D281</f>
        <v>0</v>
      </c>
      <c r="E282" s="58" t="s">
        <v>265</v>
      </c>
      <c r="F282" s="57"/>
      <c r="G282" s="30">
        <f>G278+G279+G280+G281</f>
        <v>0</v>
      </c>
    </row>
    <row r="283" spans="1:7" ht="13.5">
      <c r="A283" s="32"/>
      <c r="B283" s="32"/>
      <c r="C283" s="32"/>
      <c r="E283" s="56" t="s">
        <v>191</v>
      </c>
      <c r="F283" s="57"/>
      <c r="G283" s="102"/>
    </row>
    <row r="284" spans="5:7" ht="13.5">
      <c r="E284" s="56" t="s">
        <v>194</v>
      </c>
      <c r="F284" s="57"/>
      <c r="G284" s="102"/>
    </row>
    <row r="285" spans="5:7" ht="13.5">
      <c r="E285" s="56" t="s">
        <v>192</v>
      </c>
      <c r="F285" s="57"/>
      <c r="G285" s="102"/>
    </row>
    <row r="286" spans="5:10" ht="13.5">
      <c r="E286" s="58" t="s">
        <v>266</v>
      </c>
      <c r="F286" s="57"/>
      <c r="G286" s="30">
        <f>G283+G284+G285</f>
        <v>0</v>
      </c>
      <c r="J286" s="28"/>
    </row>
    <row r="287" spans="5:7" ht="13.5">
      <c r="E287" s="58" t="s">
        <v>267</v>
      </c>
      <c r="F287" s="57"/>
      <c r="G287" s="30">
        <f>G277+G282+G286</f>
        <v>0</v>
      </c>
    </row>
    <row r="291" ht="13.5">
      <c r="F291" s="15"/>
    </row>
    <row r="292" ht="13.5">
      <c r="A292" s="29"/>
    </row>
  </sheetData>
  <sheetProtection password="CAF1" sheet="1"/>
  <mergeCells count="326">
    <mergeCell ref="A3:C3"/>
    <mergeCell ref="D3:H3"/>
    <mergeCell ref="A95:G95"/>
    <mergeCell ref="G223:G224"/>
    <mergeCell ref="A225:C225"/>
    <mergeCell ref="A236:C236"/>
    <mergeCell ref="A230:C230"/>
    <mergeCell ref="A231:C231"/>
    <mergeCell ref="A232:C232"/>
    <mergeCell ref="A233:C233"/>
    <mergeCell ref="A234:C234"/>
    <mergeCell ref="A235:C235"/>
    <mergeCell ref="A229:C229"/>
    <mergeCell ref="A219:C219"/>
    <mergeCell ref="E219:F219"/>
    <mergeCell ref="E220:F220"/>
    <mergeCell ref="A221:C221"/>
    <mergeCell ref="E221:F221"/>
    <mergeCell ref="A222:C222"/>
    <mergeCell ref="A223:C223"/>
    <mergeCell ref="E223:F224"/>
    <mergeCell ref="A216:C216"/>
    <mergeCell ref="A217:C217"/>
    <mergeCell ref="E217:F217"/>
    <mergeCell ref="A228:C228"/>
    <mergeCell ref="A218:C218"/>
    <mergeCell ref="E218:F218"/>
    <mergeCell ref="A211:C211"/>
    <mergeCell ref="E211:F211"/>
    <mergeCell ref="E212:F212"/>
    <mergeCell ref="E213:F213"/>
    <mergeCell ref="A214:C214"/>
    <mergeCell ref="E214:F214"/>
    <mergeCell ref="A215:C215"/>
    <mergeCell ref="E215:F215"/>
    <mergeCell ref="A205:C205"/>
    <mergeCell ref="E205:F205"/>
    <mergeCell ref="A209:C210"/>
    <mergeCell ref="D209:D210"/>
    <mergeCell ref="E209:F209"/>
    <mergeCell ref="E210:F210"/>
    <mergeCell ref="A207:C207"/>
    <mergeCell ref="E207:F207"/>
    <mergeCell ref="A208:C208"/>
    <mergeCell ref="E208:F208"/>
    <mergeCell ref="A206:C206"/>
    <mergeCell ref="E206:F206"/>
    <mergeCell ref="A191:C191"/>
    <mergeCell ref="E201:F201"/>
    <mergeCell ref="A202:C202"/>
    <mergeCell ref="E202:F202"/>
    <mergeCell ref="A203:C203"/>
    <mergeCell ref="E203:F203"/>
    <mergeCell ref="A204:C204"/>
    <mergeCell ref="E204:F204"/>
    <mergeCell ref="A189:C189"/>
    <mergeCell ref="A190:C190"/>
    <mergeCell ref="A178:C178"/>
    <mergeCell ref="E178:F179"/>
    <mergeCell ref="A185:C185"/>
    <mergeCell ref="A186:C186"/>
    <mergeCell ref="A187:C187"/>
    <mergeCell ref="A188:C188"/>
    <mergeCell ref="G178:G179"/>
    <mergeCell ref="A180:C180"/>
    <mergeCell ref="A183:C183"/>
    <mergeCell ref="A184:C184"/>
    <mergeCell ref="E174:F174"/>
    <mergeCell ref="E175:F175"/>
    <mergeCell ref="A176:C176"/>
    <mergeCell ref="E176:F176"/>
    <mergeCell ref="E168:F168"/>
    <mergeCell ref="A177:C177"/>
    <mergeCell ref="A170:C170"/>
    <mergeCell ref="E170:F170"/>
    <mergeCell ref="A171:C171"/>
    <mergeCell ref="A172:C172"/>
    <mergeCell ref="E172:F172"/>
    <mergeCell ref="A173:C173"/>
    <mergeCell ref="E173:F173"/>
    <mergeCell ref="A174:C174"/>
    <mergeCell ref="E160:F160"/>
    <mergeCell ref="A161:C161"/>
    <mergeCell ref="E161:F161"/>
    <mergeCell ref="A162:C162"/>
    <mergeCell ref="E162:F162"/>
    <mergeCell ref="A160:C160"/>
    <mergeCell ref="E169:F169"/>
    <mergeCell ref="A163:C163"/>
    <mergeCell ref="E163:F163"/>
    <mergeCell ref="A164:C165"/>
    <mergeCell ref="D164:D165"/>
    <mergeCell ref="E164:F164"/>
    <mergeCell ref="E165:F165"/>
    <mergeCell ref="A166:C166"/>
    <mergeCell ref="E166:F166"/>
    <mergeCell ref="E167:F167"/>
    <mergeCell ref="E156:F156"/>
    <mergeCell ref="A157:C157"/>
    <mergeCell ref="E157:F157"/>
    <mergeCell ref="A158:C158"/>
    <mergeCell ref="E158:F158"/>
    <mergeCell ref="A159:C159"/>
    <mergeCell ref="E159:F159"/>
    <mergeCell ref="F57:G57"/>
    <mergeCell ref="F49:G49"/>
    <mergeCell ref="F50:G50"/>
    <mergeCell ref="F51:G51"/>
    <mergeCell ref="F58:G58"/>
    <mergeCell ref="F46:G46"/>
    <mergeCell ref="F47:G47"/>
    <mergeCell ref="F48:G48"/>
    <mergeCell ref="F52:G52"/>
    <mergeCell ref="F53:G53"/>
    <mergeCell ref="F54:G54"/>
    <mergeCell ref="F55:G55"/>
    <mergeCell ref="F56:G56"/>
    <mergeCell ref="F40:G40"/>
    <mergeCell ref="F41:G41"/>
    <mergeCell ref="F42:G42"/>
    <mergeCell ref="F43:G43"/>
    <mergeCell ref="F30:G30"/>
    <mergeCell ref="F31:G31"/>
    <mergeCell ref="F44:G44"/>
    <mergeCell ref="F45:G45"/>
    <mergeCell ref="F34:G34"/>
    <mergeCell ref="F35:G35"/>
    <mergeCell ref="F36:G36"/>
    <mergeCell ref="F37:G37"/>
    <mergeCell ref="F38:G38"/>
    <mergeCell ref="F39:G39"/>
    <mergeCell ref="F24:G24"/>
    <mergeCell ref="F25:G25"/>
    <mergeCell ref="F26:G26"/>
    <mergeCell ref="F27:G27"/>
    <mergeCell ref="F28:G28"/>
    <mergeCell ref="F29:G29"/>
    <mergeCell ref="A268:C268"/>
    <mergeCell ref="A269:C269"/>
    <mergeCell ref="A87:C87"/>
    <mergeCell ref="A253:C253"/>
    <mergeCell ref="A147:B147"/>
    <mergeCell ref="A149:B149"/>
    <mergeCell ref="A150:B150"/>
    <mergeCell ref="B126:D126"/>
    <mergeCell ref="B127:D127"/>
    <mergeCell ref="A169:C169"/>
    <mergeCell ref="F14:G14"/>
    <mergeCell ref="F15:G15"/>
    <mergeCell ref="B64:D64"/>
    <mergeCell ref="B65:D65"/>
    <mergeCell ref="B75:D75"/>
    <mergeCell ref="B71:D71"/>
    <mergeCell ref="F32:G32"/>
    <mergeCell ref="F33:G33"/>
    <mergeCell ref="F22:G22"/>
    <mergeCell ref="F23:G23"/>
    <mergeCell ref="E247:F247"/>
    <mergeCell ref="A255:C256"/>
    <mergeCell ref="D255:D256"/>
    <mergeCell ref="A257:C257"/>
    <mergeCell ref="A261:C261"/>
    <mergeCell ref="E265:F265"/>
    <mergeCell ref="E254:F254"/>
    <mergeCell ref="E257:F257"/>
    <mergeCell ref="A265:C265"/>
    <mergeCell ref="A260:C260"/>
    <mergeCell ref="E252:F252"/>
    <mergeCell ref="E253:F253"/>
    <mergeCell ref="E255:F255"/>
    <mergeCell ref="E256:F256"/>
    <mergeCell ref="E249:F249"/>
    <mergeCell ref="E266:F266"/>
    <mergeCell ref="E259:F259"/>
    <mergeCell ref="E260:F260"/>
    <mergeCell ref="E261:F261"/>
    <mergeCell ref="A1:H1"/>
    <mergeCell ref="A250:C250"/>
    <mergeCell ref="A251:C251"/>
    <mergeCell ref="A252:C252"/>
    <mergeCell ref="A80:G80"/>
    <mergeCell ref="A248:C248"/>
    <mergeCell ref="F17:G17"/>
    <mergeCell ref="B103:D103"/>
    <mergeCell ref="B104:D104"/>
    <mergeCell ref="B110:D110"/>
    <mergeCell ref="B114:D114"/>
    <mergeCell ref="B115:D115"/>
    <mergeCell ref="B132:D132"/>
    <mergeCell ref="B133:D133"/>
    <mergeCell ref="B130:D130"/>
    <mergeCell ref="B134:D134"/>
    <mergeCell ref="B116:D116"/>
    <mergeCell ref="B128:D128"/>
    <mergeCell ref="B131:D131"/>
    <mergeCell ref="B121:D121"/>
    <mergeCell ref="A145:F145"/>
    <mergeCell ref="E258:F258"/>
    <mergeCell ref="E248:F248"/>
    <mergeCell ref="E250:F250"/>
    <mergeCell ref="E251:F251"/>
    <mergeCell ref="G269:G270"/>
    <mergeCell ref="E263:F263"/>
    <mergeCell ref="E264:F264"/>
    <mergeCell ref="A249:C249"/>
    <mergeCell ref="A254:C254"/>
    <mergeCell ref="B77:D77"/>
    <mergeCell ref="B78:D78"/>
    <mergeCell ref="B79:D79"/>
    <mergeCell ref="B72:D72"/>
    <mergeCell ref="B106:D106"/>
    <mergeCell ref="B76:D76"/>
    <mergeCell ref="B74:D74"/>
    <mergeCell ref="D87:G87"/>
    <mergeCell ref="B122:D122"/>
    <mergeCell ref="B105:D105"/>
    <mergeCell ref="B108:D108"/>
    <mergeCell ref="A151:B151"/>
    <mergeCell ref="B129:D129"/>
    <mergeCell ref="B56:D56"/>
    <mergeCell ref="B57:D57"/>
    <mergeCell ref="B60:D60"/>
    <mergeCell ref="B61:D61"/>
    <mergeCell ref="B73:D73"/>
    <mergeCell ref="B69:D69"/>
    <mergeCell ref="B70:D70"/>
    <mergeCell ref="B62:D62"/>
    <mergeCell ref="B63:D63"/>
    <mergeCell ref="B58:D58"/>
    <mergeCell ref="B59:D59"/>
    <mergeCell ref="B66:D66"/>
    <mergeCell ref="B67:D67"/>
    <mergeCell ref="B68:D68"/>
    <mergeCell ref="B46:D46"/>
    <mergeCell ref="B47:D47"/>
    <mergeCell ref="B48:D48"/>
    <mergeCell ref="B49:D49"/>
    <mergeCell ref="B52:D52"/>
    <mergeCell ref="B53:D53"/>
    <mergeCell ref="B54:D54"/>
    <mergeCell ref="B55:D55"/>
    <mergeCell ref="B36:D36"/>
    <mergeCell ref="B37:D37"/>
    <mergeCell ref="B50:D50"/>
    <mergeCell ref="B51:D51"/>
    <mergeCell ref="B40:D40"/>
    <mergeCell ref="B41:D41"/>
    <mergeCell ref="B42:D42"/>
    <mergeCell ref="B43:D43"/>
    <mergeCell ref="B44:D44"/>
    <mergeCell ref="B45:D45"/>
    <mergeCell ref="B38:D38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26:D26"/>
    <mergeCell ref="B27:D27"/>
    <mergeCell ref="B17:D17"/>
    <mergeCell ref="B18:D18"/>
    <mergeCell ref="B22:D22"/>
    <mergeCell ref="B23:D23"/>
    <mergeCell ref="B24:D24"/>
    <mergeCell ref="B25:D25"/>
    <mergeCell ref="F18:G18"/>
    <mergeCell ref="B19:D19"/>
    <mergeCell ref="B20:D20"/>
    <mergeCell ref="B21:D21"/>
    <mergeCell ref="F19:G19"/>
    <mergeCell ref="F20:G20"/>
    <mergeCell ref="F21:G21"/>
    <mergeCell ref="F16:G16"/>
    <mergeCell ref="H6:H10"/>
    <mergeCell ref="G9:G10"/>
    <mergeCell ref="F6:F7"/>
    <mergeCell ref="F9:F10"/>
    <mergeCell ref="F8:G8"/>
    <mergeCell ref="G6:G7"/>
    <mergeCell ref="F11:G11"/>
    <mergeCell ref="F12:G12"/>
    <mergeCell ref="F13:G13"/>
    <mergeCell ref="B107:D107"/>
    <mergeCell ref="B11:D11"/>
    <mergeCell ref="A8:D9"/>
    <mergeCell ref="E6:E10"/>
    <mergeCell ref="B10:D10"/>
    <mergeCell ref="B12:D12"/>
    <mergeCell ref="B15:D15"/>
    <mergeCell ref="B16:D16"/>
    <mergeCell ref="B13:D13"/>
    <mergeCell ref="B14:D14"/>
    <mergeCell ref="A282:C282"/>
    <mergeCell ref="A279:C279"/>
    <mergeCell ref="A280:C280"/>
    <mergeCell ref="A148:B148"/>
    <mergeCell ref="B137:D137"/>
    <mergeCell ref="B136:D136"/>
    <mergeCell ref="B138:D138"/>
    <mergeCell ref="D151:E151"/>
    <mergeCell ref="E267:F267"/>
    <mergeCell ref="E269:F270"/>
    <mergeCell ref="A274:C274"/>
    <mergeCell ref="A271:C271"/>
    <mergeCell ref="A267:C267"/>
    <mergeCell ref="B117:D117"/>
    <mergeCell ref="B119:D119"/>
    <mergeCell ref="B120:D120"/>
    <mergeCell ref="B118:D118"/>
    <mergeCell ref="B135:D135"/>
    <mergeCell ref="A146:B146"/>
    <mergeCell ref="B125:D125"/>
    <mergeCell ref="A97:C97"/>
    <mergeCell ref="A98:C98"/>
    <mergeCell ref="A277:C277"/>
    <mergeCell ref="A278:C278"/>
    <mergeCell ref="A281:C281"/>
    <mergeCell ref="A275:C275"/>
    <mergeCell ref="A276:C276"/>
    <mergeCell ref="A262:C262"/>
    <mergeCell ref="A263:C263"/>
    <mergeCell ref="A264:C264"/>
  </mergeCells>
  <dataValidations count="1">
    <dataValidation type="list" allowBlank="1" showInputMessage="1" showErrorMessage="1" sqref="C83">
      <formula1>$H$82:$H$83</formula1>
    </dataValidation>
  </dataValidations>
  <printOptions horizontalCentered="1"/>
  <pageMargins left="0.3937007874015748" right="0.3937007874015748" top="0.3937007874015748" bottom="0.3937007874015748" header="0.1968503937007874" footer="0.15748031496062992"/>
  <pageSetup fitToHeight="3" horizontalDpi="600" verticalDpi="600" orientation="portrait" paperSize="9" scale="38" r:id="rId1"/>
  <headerFooter>
    <oddFooter>&amp;LMod. 00211 - Rev. 0&amp;CTIMBRO E FIRMA _______________________________________________________________&amp;RPag. &amp;P di &amp;N</oddFooter>
  </headerFooter>
  <rowBreaks count="2" manualBreakCount="2">
    <brk id="94" max="8" man="1"/>
    <brk id="1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lmanente</dc:creator>
  <cp:keywords/>
  <dc:description/>
  <cp:lastModifiedBy>Administrator</cp:lastModifiedBy>
  <cp:lastPrinted>2009-05-25T13:44:39Z</cp:lastPrinted>
  <dcterms:created xsi:type="dcterms:W3CDTF">2009-03-03T12:15:19Z</dcterms:created>
  <dcterms:modified xsi:type="dcterms:W3CDTF">2021-11-08T15:09:14Z</dcterms:modified>
  <cp:category/>
  <cp:version/>
  <cp:contentType/>
  <cp:contentStatus/>
</cp:coreProperties>
</file>